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19" firstSheet="1" activeTab="1"/>
  </bookViews>
  <sheets>
    <sheet name="Summary" sheetId="1" r:id="rId1"/>
    <sheet name="Data" sheetId="2" r:id="rId2"/>
    <sheet name="Varieties" sheetId="3" r:id="rId3"/>
    <sheet name="Descriptors" sheetId="6" r:id="rId4"/>
    <sheet name="descriptors per person" sheetId="5" r:id="rId5"/>
  </sheets>
  <definedNames>
    <definedName name="_xlnm._FilterDatabase" localSheetId="1" hidden="1">Data!$A$1:$AJ$180</definedName>
    <definedName name="_xlnm._FilterDatabase" localSheetId="2" hidden="1">Varieties!$A$1:$A$92</definedName>
  </definedNames>
  <calcPr calcId="152511"/>
</workbook>
</file>

<file path=xl/calcChain.xml><?xml version="1.0" encoding="utf-8"?>
<calcChain xmlns="http://schemas.openxmlformats.org/spreadsheetml/2006/main">
  <c r="C35" i="6" l="1"/>
  <c r="C34" i="6"/>
  <c r="C33" i="6"/>
  <c r="C32" i="6"/>
  <c r="B31" i="6"/>
  <c r="B30" i="6"/>
  <c r="B29" i="6"/>
  <c r="B28" i="6"/>
  <c r="B27" i="6"/>
  <c r="B26" i="6"/>
  <c r="B17" i="6"/>
  <c r="B16" i="6"/>
  <c r="B15" i="6"/>
  <c r="B14" i="6"/>
  <c r="B13" i="6"/>
  <c r="B12" i="6"/>
  <c r="B11" i="6"/>
  <c r="B9" i="6"/>
  <c r="B10" i="6"/>
  <c r="B8" i="6"/>
  <c r="B7" i="6"/>
  <c r="B6" i="6"/>
  <c r="B5" i="6"/>
  <c r="B4" i="6"/>
  <c r="B3" i="6"/>
  <c r="C168" i="2" l="1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6" i="2"/>
  <c r="C5" i="2"/>
  <c r="C4" i="2"/>
  <c r="C3" i="2"/>
  <c r="C2" i="2"/>
  <c r="C7" i="2"/>
  <c r="C175" i="2"/>
  <c r="AK175" i="2"/>
  <c r="C189" i="2" l="1"/>
  <c r="C185" i="2"/>
  <c r="C183" i="2"/>
  <c r="D7" i="3"/>
  <c r="D12" i="3"/>
  <c r="D28" i="3"/>
  <c r="D27" i="3"/>
  <c r="D11" i="3"/>
  <c r="D26" i="3"/>
  <c r="D2" i="3"/>
  <c r="D25" i="3"/>
  <c r="D24" i="3"/>
  <c r="D23" i="3"/>
  <c r="D10" i="3"/>
  <c r="D5" i="3"/>
  <c r="D22" i="3"/>
  <c r="D21" i="3"/>
  <c r="D20" i="3"/>
  <c r="D19" i="3"/>
  <c r="D6" i="3"/>
  <c r="D4" i="3"/>
  <c r="D1" i="3"/>
  <c r="D18" i="3"/>
  <c r="D17" i="3"/>
  <c r="D9" i="3"/>
  <c r="D16" i="3"/>
  <c r="D15" i="3"/>
  <c r="D8" i="3"/>
  <c r="D14" i="3"/>
  <c r="D3" i="3"/>
  <c r="D13" i="3"/>
  <c r="AI175" i="2"/>
  <c r="AJ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P175" i="2"/>
  <c r="B6" i="2" l="1"/>
  <c r="B18" i="2"/>
  <c r="B26" i="2"/>
  <c r="B34" i="2"/>
  <c r="B44" i="2"/>
  <c r="B54" i="2"/>
  <c r="B62" i="2"/>
  <c r="B66" i="2"/>
  <c r="B80" i="2"/>
  <c r="B94" i="2"/>
  <c r="B108" i="2"/>
  <c r="B122" i="2"/>
  <c r="B136" i="2"/>
  <c r="B150" i="2"/>
  <c r="B164" i="2"/>
  <c r="B13" i="2"/>
  <c r="B159" i="2"/>
  <c r="C172" i="2"/>
  <c r="C177" i="2"/>
  <c r="C171" i="2"/>
  <c r="C173" i="2"/>
  <c r="C176" i="2"/>
  <c r="C178" i="2"/>
</calcChain>
</file>

<file path=xl/sharedStrings.xml><?xml version="1.0" encoding="utf-8"?>
<sst xmlns="http://schemas.openxmlformats.org/spreadsheetml/2006/main" count="524" uniqueCount="216">
  <si>
    <t>Bitterness</t>
  </si>
  <si>
    <t>smooth</t>
  </si>
  <si>
    <t>harsh</t>
  </si>
  <si>
    <t>acrid</t>
  </si>
  <si>
    <t>unpleasant</t>
  </si>
  <si>
    <t>Citrus</t>
  </si>
  <si>
    <t>Floral</t>
  </si>
  <si>
    <t>Tropical Fruit</t>
  </si>
  <si>
    <t>Earthy</t>
  </si>
  <si>
    <t>lingering</t>
  </si>
  <si>
    <t>Woody</t>
  </si>
  <si>
    <t>Animal</t>
  </si>
  <si>
    <t>Spice</t>
  </si>
  <si>
    <t>Vegetable</t>
  </si>
  <si>
    <t>orange</t>
  </si>
  <si>
    <t>grapefruit</t>
  </si>
  <si>
    <t>lemon</t>
  </si>
  <si>
    <t>lime</t>
  </si>
  <si>
    <t>tangerine</t>
  </si>
  <si>
    <t>mango</t>
  </si>
  <si>
    <t>guava</t>
  </si>
  <si>
    <t>kiwi</t>
  </si>
  <si>
    <t>grape</t>
  </si>
  <si>
    <t>blueberry</t>
  </si>
  <si>
    <t>strawberry</t>
  </si>
  <si>
    <t>cherry</t>
  </si>
  <si>
    <t>peach</t>
  </si>
  <si>
    <t>apricot</t>
  </si>
  <si>
    <t>cantaloupe</t>
  </si>
  <si>
    <t>pear</t>
  </si>
  <si>
    <t>apple</t>
  </si>
  <si>
    <t>raisin</t>
  </si>
  <si>
    <t>prune</t>
  </si>
  <si>
    <t>banana</t>
  </si>
  <si>
    <t>pineapple</t>
  </si>
  <si>
    <t>green apple</t>
  </si>
  <si>
    <t>hay</t>
  </si>
  <si>
    <t>straw</t>
  </si>
  <si>
    <t>onion</t>
  </si>
  <si>
    <t>garlic</t>
  </si>
  <si>
    <t>rosemary</t>
  </si>
  <si>
    <t>cucumber</t>
  </si>
  <si>
    <t>cannabis</t>
  </si>
  <si>
    <t>celery</t>
  </si>
  <si>
    <t>horse blanket</t>
  </si>
  <si>
    <t>leather</t>
  </si>
  <si>
    <t>rose</t>
  </si>
  <si>
    <t>jasmine</t>
  </si>
  <si>
    <t>lavender</t>
  </si>
  <si>
    <t>honey</t>
  </si>
  <si>
    <t>hibiscus</t>
  </si>
  <si>
    <t>cinnamon</t>
  </si>
  <si>
    <t>clove</t>
  </si>
  <si>
    <t>allspice</t>
  </si>
  <si>
    <t>nutmeg</t>
  </si>
  <si>
    <t>licorice</t>
  </si>
  <si>
    <t>anise</t>
  </si>
  <si>
    <t>fennel</t>
  </si>
  <si>
    <t>oak</t>
  </si>
  <si>
    <t>cedar</t>
  </si>
  <si>
    <t>mildew</t>
  </si>
  <si>
    <t>perfume</t>
  </si>
  <si>
    <t>orange peel</t>
  </si>
  <si>
    <t>coriander</t>
  </si>
  <si>
    <t>vanilla</t>
  </si>
  <si>
    <t>ginger</t>
  </si>
  <si>
    <t>low</t>
  </si>
  <si>
    <t>Evaluator Name (please print):</t>
  </si>
  <si>
    <t>cabbage</t>
  </si>
  <si>
    <t>fresh cut grass</t>
  </si>
  <si>
    <t>violet</t>
  </si>
  <si>
    <t>black pepper</t>
  </si>
  <si>
    <t>blackberry</t>
  </si>
  <si>
    <t>raspberry</t>
  </si>
  <si>
    <t>black currant</t>
  </si>
  <si>
    <t>mint</t>
  </si>
  <si>
    <t>tobacco</t>
  </si>
  <si>
    <t>mushroom</t>
  </si>
  <si>
    <t>wet dog</t>
  </si>
  <si>
    <t>sherry</t>
  </si>
  <si>
    <t>caraway</t>
  </si>
  <si>
    <t>thyme</t>
  </si>
  <si>
    <t>truffles</t>
  </si>
  <si>
    <t>orange blossom</t>
  </si>
  <si>
    <t>amber</t>
  </si>
  <si>
    <t>rosewood</t>
  </si>
  <si>
    <t>frankincense</t>
  </si>
  <si>
    <t>tuberose</t>
  </si>
  <si>
    <t>carnation</t>
  </si>
  <si>
    <t>freesia</t>
  </si>
  <si>
    <t>fruit cake</t>
  </si>
  <si>
    <t>peat</t>
  </si>
  <si>
    <t>seaweed</t>
  </si>
  <si>
    <t>pencil</t>
  </si>
  <si>
    <t>wintergreen</t>
  </si>
  <si>
    <t>sweet basil</t>
  </si>
  <si>
    <t>mandarin</t>
  </si>
  <si>
    <t>bergamot</t>
  </si>
  <si>
    <t>vetiver</t>
  </si>
  <si>
    <t>patchouli</t>
  </si>
  <si>
    <t>burlap</t>
  </si>
  <si>
    <t>dirt</t>
  </si>
  <si>
    <t>fern</t>
  </si>
  <si>
    <t>plum</t>
  </si>
  <si>
    <t>dill</t>
  </si>
  <si>
    <t>gamey</t>
  </si>
  <si>
    <t>honeysuckle</t>
  </si>
  <si>
    <t>oakmoss</t>
  </si>
  <si>
    <t>muscat grape</t>
  </si>
  <si>
    <t>saffron</t>
  </si>
  <si>
    <t>linden</t>
  </si>
  <si>
    <t>cumin</t>
  </si>
  <si>
    <t>Old Fruit</t>
  </si>
  <si>
    <t>Small Fruit</t>
  </si>
  <si>
    <t>Hand Fruit</t>
  </si>
  <si>
    <t>Large Fruit</t>
  </si>
  <si>
    <t>watermelon</t>
  </si>
  <si>
    <t>passion fruit</t>
  </si>
  <si>
    <t>fig</t>
  </si>
  <si>
    <t>honeydew</t>
  </si>
  <si>
    <t>port</t>
  </si>
  <si>
    <t>pomegranate</t>
  </si>
  <si>
    <t>wine</t>
  </si>
  <si>
    <t>cognac/brandy</t>
  </si>
  <si>
    <t>mulberry</t>
  </si>
  <si>
    <t>Herbs</t>
  </si>
  <si>
    <t>cardamom</t>
  </si>
  <si>
    <t>must</t>
  </si>
  <si>
    <t>catty/feline</t>
  </si>
  <si>
    <t>conifer</t>
  </si>
  <si>
    <t>skunk</t>
  </si>
  <si>
    <t>hop resin</t>
  </si>
  <si>
    <t>moss</t>
  </si>
  <si>
    <t>juniper berry</t>
  </si>
  <si>
    <t>sage</t>
  </si>
  <si>
    <t>sandalwood</t>
  </si>
  <si>
    <t>goat</t>
  </si>
  <si>
    <t>resin</t>
  </si>
  <si>
    <t>sheep</t>
  </si>
  <si>
    <t>turmeric</t>
  </si>
  <si>
    <t>mold</t>
  </si>
  <si>
    <t>tomato vine</t>
  </si>
  <si>
    <t>dust</t>
  </si>
  <si>
    <t>tea</t>
  </si>
  <si>
    <t>sagebrush</t>
  </si>
  <si>
    <t>eucalyptus</t>
  </si>
  <si>
    <t>yeast</t>
  </si>
  <si>
    <t>nectarine</t>
  </si>
  <si>
    <t>Mystery Hop Guess 1:</t>
  </si>
  <si>
    <t>Mystery Hop Guess 2:</t>
  </si>
  <si>
    <t>Mystery Hop Guess 3:</t>
  </si>
  <si>
    <t>savory</t>
  </si>
  <si>
    <t>Other Taste</t>
  </si>
  <si>
    <t>sweet</t>
  </si>
  <si>
    <t>salt</t>
  </si>
  <si>
    <t>sour</t>
  </si>
  <si>
    <t>Mineral</t>
  </si>
  <si>
    <t>tin</t>
  </si>
  <si>
    <t>copper</t>
  </si>
  <si>
    <t>solvent</t>
  </si>
  <si>
    <t>iron</t>
  </si>
  <si>
    <t>whiskey</t>
  </si>
  <si>
    <r>
      <rPr>
        <sz val="18"/>
        <rFont val="Calibri"/>
        <family val="2"/>
        <scheme val="minor"/>
      </rPr>
      <t>Oregon Brew Crew -</t>
    </r>
    <r>
      <rPr>
        <sz val="18"/>
        <color rgb="FF548DD4"/>
        <rFont val="Calibri"/>
        <family val="2"/>
        <scheme val="minor"/>
      </rPr>
      <t xml:space="preserve"> Mystery</t>
    </r>
    <r>
      <rPr>
        <sz val="18"/>
        <color theme="1"/>
        <rFont val="Calibri"/>
        <family val="2"/>
        <scheme val="minor"/>
      </rPr>
      <t xml:space="preserve"> </t>
    </r>
    <r>
      <rPr>
        <b/>
        <sz val="18"/>
        <color rgb="FFFFC000"/>
        <rFont val="Calibri"/>
        <family val="2"/>
        <scheme val="minor"/>
      </rPr>
      <t>S</t>
    </r>
    <r>
      <rPr>
        <b/>
        <sz val="18"/>
        <color rgb="FFC00000"/>
        <rFont val="Calibri"/>
        <family val="2"/>
        <scheme val="minor"/>
      </rPr>
      <t>M</t>
    </r>
    <r>
      <rPr>
        <b/>
        <sz val="18"/>
        <color rgb="FF9933FF"/>
        <rFont val="Calibri"/>
        <family val="2"/>
        <scheme val="minor"/>
      </rPr>
      <t>a</t>
    </r>
    <r>
      <rPr>
        <b/>
        <sz val="18"/>
        <color rgb="FFE36C0A"/>
        <rFont val="Calibri"/>
        <family val="2"/>
        <scheme val="minor"/>
      </rPr>
      <t>S</t>
    </r>
    <r>
      <rPr>
        <b/>
        <sz val="18"/>
        <color rgb="FF00B050"/>
        <rFont val="Calibri"/>
        <family val="2"/>
        <scheme val="minor"/>
      </rPr>
      <t>H</t>
    </r>
    <r>
      <rPr>
        <sz val="18"/>
        <color theme="1"/>
        <rFont val="Calibri"/>
        <family val="2"/>
        <scheme val="minor"/>
      </rPr>
      <t xml:space="preserve"> #1 - Evaluation Form</t>
    </r>
  </si>
  <si>
    <t>Northern Brewer</t>
  </si>
  <si>
    <t>Saaz</t>
  </si>
  <si>
    <t>Cascade</t>
  </si>
  <si>
    <t>Chinook</t>
  </si>
  <si>
    <t>Amarillo</t>
  </si>
  <si>
    <t>Fill In</t>
  </si>
  <si>
    <t>star fruit</t>
  </si>
  <si>
    <t>Mount Hood</t>
  </si>
  <si>
    <t>Centennial</t>
  </si>
  <si>
    <t>Willamette</t>
  </si>
  <si>
    <t>Nugget</t>
  </si>
  <si>
    <t>Hallertau</t>
  </si>
  <si>
    <t>Citra</t>
  </si>
  <si>
    <t>Nelson Sauvin</t>
  </si>
  <si>
    <t>Golding</t>
  </si>
  <si>
    <t>Tettnang</t>
  </si>
  <si>
    <t>Crystal</t>
  </si>
  <si>
    <t>Sterling</t>
  </si>
  <si>
    <t>Styrian Golding</t>
  </si>
  <si>
    <t>East Kent Golding</t>
  </si>
  <si>
    <t>Fuggle</t>
  </si>
  <si>
    <t>Perle</t>
  </si>
  <si>
    <t>Summit</t>
  </si>
  <si>
    <t>CTZ</t>
  </si>
  <si>
    <t>Columbus</t>
  </si>
  <si>
    <t>Saphir</t>
  </si>
  <si>
    <t>Mosaic</t>
  </si>
  <si>
    <t>Meridian</t>
  </si>
  <si>
    <t>Descriptor Count</t>
  </si>
  <si>
    <t>Average Descriptor Count</t>
  </si>
  <si>
    <t>Minimum Descriptor Count</t>
  </si>
  <si>
    <t>Maximum Descriptor Count</t>
  </si>
  <si>
    <t>Minimum Descriptor Hits</t>
  </si>
  <si>
    <t>Average Descriptor Hits</t>
  </si>
  <si>
    <t>Maximum Descriptor Hits</t>
  </si>
  <si>
    <t>almond</t>
  </si>
  <si>
    <t>maple</t>
  </si>
  <si>
    <t>tangy</t>
  </si>
  <si>
    <t>Kent Golding</t>
  </si>
  <si>
    <t>Liberty</t>
  </si>
  <si>
    <t>Total 
Selections</t>
  </si>
  <si>
    <t>Descriptor Count by person</t>
  </si>
  <si>
    <t>Bin</t>
  </si>
  <si>
    <t>More</t>
  </si>
  <si>
    <t>Frequency</t>
  </si>
  <si>
    <t>Total copies of form</t>
  </si>
  <si>
    <t>Copies not passed out</t>
  </si>
  <si>
    <t>Copies not returned</t>
  </si>
  <si>
    <t>Copies filled out by members</t>
  </si>
  <si>
    <t>Copies filled out by non-members</t>
  </si>
  <si>
    <t>Total copies filled out</t>
  </si>
  <si>
    <t>Total copies of recipe</t>
  </si>
  <si>
    <t>Extra copies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</si>
</sst>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,\ yyyy\-mm\-dd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548DD4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rgb="FFE36C0A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9933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9" fillId="0" borderId="0" xfId="0" applyFont="1"/>
    <xf numFmtId="0" fontId="8" fillId="3" borderId="1" xfId="0" applyFont="1" applyFill="1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4" borderId="6" xfId="0" applyFill="1" applyBorder="1"/>
    <xf numFmtId="0" fontId="0" fillId="4" borderId="0" xfId="0" applyFill="1" applyBorder="1"/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/>
    <xf numFmtId="0" fontId="11" fillId="0" borderId="16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0" fillId="0" borderId="0" xfId="0" applyAlignment="1">
      <alignment wrapText="1"/>
    </xf>
    <xf numFmtId="0" fontId="0" fillId="5" borderId="4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Mystery SMaSH 1 - Hop variety guesses</c:v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Varieties!$C$1:$C$28</c:f>
              <c:strCache>
                <c:ptCount val="28"/>
                <c:pt idx="0">
                  <c:v>Fuggle</c:v>
                </c:pt>
                <c:pt idx="1">
                  <c:v>Saaz</c:v>
                </c:pt>
                <c:pt idx="2">
                  <c:v>Cascade</c:v>
                </c:pt>
                <c:pt idx="3">
                  <c:v>Golding</c:v>
                </c:pt>
                <c:pt idx="4">
                  <c:v>Mount Hood</c:v>
                </c:pt>
                <c:pt idx="5">
                  <c:v>Hallertau</c:v>
                </c:pt>
                <c:pt idx="6">
                  <c:v>Willamette</c:v>
                </c:pt>
                <c:pt idx="7">
                  <c:v>Chinook</c:v>
                </c:pt>
                <c:pt idx="8">
                  <c:v>Crystal</c:v>
                </c:pt>
                <c:pt idx="9">
                  <c:v>Nelson Sauvin</c:v>
                </c:pt>
                <c:pt idx="10">
                  <c:v>Sterling</c:v>
                </c:pt>
                <c:pt idx="11">
                  <c:v>Tettnang</c:v>
                </c:pt>
                <c:pt idx="12">
                  <c:v>Amarillo</c:v>
                </c:pt>
                <c:pt idx="13">
                  <c:v>Centennial</c:v>
                </c:pt>
                <c:pt idx="14">
                  <c:v>Citra</c:v>
                </c:pt>
                <c:pt idx="15">
                  <c:v>Columbus</c:v>
                </c:pt>
                <c:pt idx="16">
                  <c:v>CTZ</c:v>
                </c:pt>
                <c:pt idx="17">
                  <c:v>East Kent Golding</c:v>
                </c:pt>
                <c:pt idx="18">
                  <c:v>Kent Golding</c:v>
                </c:pt>
                <c:pt idx="19">
                  <c:v>Liberty</c:v>
                </c:pt>
                <c:pt idx="20">
                  <c:v>Meridian</c:v>
                </c:pt>
                <c:pt idx="21">
                  <c:v>Mosaic</c:v>
                </c:pt>
                <c:pt idx="22">
                  <c:v>Northern Brewer</c:v>
                </c:pt>
                <c:pt idx="23">
                  <c:v>Nugget</c:v>
                </c:pt>
                <c:pt idx="24">
                  <c:v>Perle</c:v>
                </c:pt>
                <c:pt idx="25">
                  <c:v>Saphir</c:v>
                </c:pt>
                <c:pt idx="26">
                  <c:v>Styrian Golding</c:v>
                </c:pt>
                <c:pt idx="27">
                  <c:v>Summit</c:v>
                </c:pt>
              </c:strCache>
            </c:strRef>
          </c:cat>
          <c:val>
            <c:numRef>
              <c:f>Varieties!$D$1:$D$28</c:f>
              <c:numCache>
                <c:formatCode>General</c:formatCode>
                <c:ptCount val="28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2176"/>
        <c:axId val="4052736"/>
      </c:barChart>
      <c:catAx>
        <c:axId val="405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4052736"/>
        <c:crosses val="autoZero"/>
        <c:auto val="1"/>
        <c:lblAlgn val="ctr"/>
        <c:lblOffset val="100"/>
        <c:tickLblSkip val="1"/>
        <c:noMultiLvlLbl val="0"/>
      </c:catAx>
      <c:valAx>
        <c:axId val="405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Mystery SMaSH 1 Description Categories</c:v>
          </c:tx>
          <c:spPr>
            <a:solidFill>
              <a:schemeClr val="accent4">
                <a:lumMod val="40000"/>
                <a:lumOff val="60000"/>
              </a:schemeClr>
            </a:solidFill>
            <a:ln w="6350"/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Descriptors!$A$3:$A$17</c:f>
              <c:strCache>
                <c:ptCount val="15"/>
                <c:pt idx="0">
                  <c:v>Citrus</c:v>
                </c:pt>
                <c:pt idx="1">
                  <c:v>Tropical Fruit</c:v>
                </c:pt>
                <c:pt idx="2">
                  <c:v>Old Fruit</c:v>
                </c:pt>
                <c:pt idx="3">
                  <c:v>Small Fruit</c:v>
                </c:pt>
                <c:pt idx="4">
                  <c:v>Hand Fruit</c:v>
                </c:pt>
                <c:pt idx="5">
                  <c:v>Large Fruit</c:v>
                </c:pt>
                <c:pt idx="6">
                  <c:v>Floral</c:v>
                </c:pt>
                <c:pt idx="7">
                  <c:v>Spice</c:v>
                </c:pt>
                <c:pt idx="8">
                  <c:v>Herbs</c:v>
                </c:pt>
                <c:pt idx="9">
                  <c:v>Vegetable</c:v>
                </c:pt>
                <c:pt idx="10">
                  <c:v>Earthy</c:v>
                </c:pt>
                <c:pt idx="11">
                  <c:v>Woody</c:v>
                </c:pt>
                <c:pt idx="12">
                  <c:v>Animal</c:v>
                </c:pt>
                <c:pt idx="13">
                  <c:v>Mineral</c:v>
                </c:pt>
                <c:pt idx="14">
                  <c:v>Fill In</c:v>
                </c:pt>
              </c:strCache>
            </c:strRef>
          </c:cat>
          <c:val>
            <c:numRef>
              <c:f>Descriptors!$B$3:$B$17</c:f>
              <c:numCache>
                <c:formatCode>General</c:formatCode>
                <c:ptCount val="15"/>
                <c:pt idx="0">
                  <c:v>19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20</c:v>
                </c:pt>
                <c:pt idx="7">
                  <c:v>11</c:v>
                </c:pt>
                <c:pt idx="8">
                  <c:v>8</c:v>
                </c:pt>
                <c:pt idx="9">
                  <c:v>13</c:v>
                </c:pt>
                <c:pt idx="10">
                  <c:v>16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976"/>
        <c:axId val="4055536"/>
      </c:barChart>
      <c:catAx>
        <c:axId val="405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4055536"/>
        <c:crosses val="autoZero"/>
        <c:auto val="1"/>
        <c:lblAlgn val="ctr"/>
        <c:lblOffset val="100"/>
        <c:tickLblSkip val="1"/>
        <c:noMultiLvlLbl val="0"/>
      </c:catAx>
      <c:valAx>
        <c:axId val="405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497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Descriptors!$B$25</c:f>
              <c:strCache>
                <c:ptCount val="1"/>
                <c:pt idx="0">
                  <c:v>Bitterness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100000">
                  <a:srgbClr val="0070C0"/>
                </a:gs>
              </a:gsLst>
              <a:path path="rect">
                <a:fillToRect l="50000" t="50000" r="50000" b="50000"/>
              </a:path>
              <a:tileRect/>
            </a:gradFill>
          </c:spPr>
          <c:invertIfNegative val="0"/>
          <c:cat>
            <c:strRef>
              <c:f>Descriptors!$A$26:$A$35</c:f>
              <c:strCache>
                <c:ptCount val="10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unpleasant</c:v>
                </c:pt>
                <c:pt idx="6">
                  <c:v>sweet</c:v>
                </c:pt>
                <c:pt idx="7">
                  <c:v>salt</c:v>
                </c:pt>
                <c:pt idx="8">
                  <c:v>sour</c:v>
                </c:pt>
                <c:pt idx="9">
                  <c:v>savory</c:v>
                </c:pt>
              </c:strCache>
            </c:strRef>
          </c:cat>
          <c:val>
            <c:numRef>
              <c:f>Descriptors!$B$26:$B$35</c:f>
              <c:numCache>
                <c:formatCode>General</c:formatCode>
                <c:ptCount val="10"/>
                <c:pt idx="0">
                  <c:v>5</c:v>
                </c:pt>
                <c:pt idx="1">
                  <c:v>16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Descriptors!$C$25</c:f>
              <c:strCache>
                <c:ptCount val="1"/>
                <c:pt idx="0">
                  <c:v>Other Taste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strRef>
              <c:f>Descriptors!$A$26:$A$35</c:f>
              <c:strCache>
                <c:ptCount val="10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unpleasant</c:v>
                </c:pt>
                <c:pt idx="6">
                  <c:v>sweet</c:v>
                </c:pt>
                <c:pt idx="7">
                  <c:v>salt</c:v>
                </c:pt>
                <c:pt idx="8">
                  <c:v>sour</c:v>
                </c:pt>
                <c:pt idx="9">
                  <c:v>savory</c:v>
                </c:pt>
              </c:strCache>
            </c:strRef>
          </c:cat>
          <c:val>
            <c:numRef>
              <c:f>Descriptors!$C$26:$C$35</c:f>
              <c:numCache>
                <c:formatCode>General</c:formatCode>
                <c:ptCount val="10"/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336"/>
        <c:axId val="4058896"/>
      </c:barChart>
      <c:catAx>
        <c:axId val="405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058896"/>
        <c:crosses val="autoZero"/>
        <c:auto val="1"/>
        <c:lblAlgn val="ctr"/>
        <c:lblOffset val="100"/>
        <c:noMultiLvlLbl val="0"/>
      </c:catAx>
      <c:valAx>
        <c:axId val="405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Descriptors per person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'descriptors per person'!$B$1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'descriptors per person'!$A$2:$A$13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More</c:v>
                </c:pt>
              </c:strCache>
            </c:strRef>
          </c:cat>
          <c:val>
            <c:numRef>
              <c:f>'descriptors per person'!$B$2:$B$13</c:f>
              <c:numCache>
                <c:formatCode>General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67664"/>
        <c:axId val="113668224"/>
      </c:barChart>
      <c:catAx>
        <c:axId val="11366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668224"/>
        <c:crosses val="autoZero"/>
        <c:auto val="1"/>
        <c:lblAlgn val="ctr"/>
        <c:lblOffset val="100"/>
        <c:noMultiLvlLbl val="0"/>
      </c:catAx>
      <c:valAx>
        <c:axId val="11366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66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800099</xdr:colOff>
      <xdr:row>3</xdr:row>
      <xdr:rowOff>180976</xdr:rowOff>
    </xdr:from>
    <xdr:to>
      <xdr:col>14</xdr:col>
      <xdr:colOff>276224</xdr:colOff>
      <xdr:row>18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114300</xdr:rowOff>
    </xdr:from>
    <xdr:to>
      <xdr:col>16</xdr:col>
      <xdr:colOff>142875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24</xdr:row>
      <xdr:rowOff>0</xdr:rowOff>
    </xdr:from>
    <xdr:to>
      <xdr:col>16</xdr:col>
      <xdr:colOff>161925</xdr:colOff>
      <xdr:row>38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13</xdr:row>
      <xdr:rowOff>28575</xdr:rowOff>
    </xdr:from>
    <xdr:to>
      <xdr:col>14</xdr:col>
      <xdr:colOff>323850</xdr:colOff>
      <xdr:row>27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Layout" topLeftCell="A3" zoomScaleNormal="100" workbookViewId="0">
      <selection activeCell="G19" sqref="G19:G32"/>
    </sheetView>
  </sheetViews>
  <sheetFormatPr defaultColWidth="12.140625" defaultRowHeight="15" x14ac:dyDescent="0.25"/>
  <cols>
    <col min="1" max="7" width="15.7109375" customWidth="1"/>
    <col min="8" max="8" width="13.85546875" bestFit="1" customWidth="1"/>
    <col min="9" max="9" width="11.140625" bestFit="1" customWidth="1"/>
    <col min="10" max="10" width="13.28515625" bestFit="1" customWidth="1"/>
    <col min="11" max="11" width="8.85546875" bestFit="1" customWidth="1"/>
    <col min="12" max="12" width="11.5703125" bestFit="1" customWidth="1"/>
    <col min="13" max="13" width="14.42578125" bestFit="1" customWidth="1"/>
    <col min="14" max="14" width="18.5703125" bestFit="1" customWidth="1"/>
    <col min="15" max="15" width="11" bestFit="1" customWidth="1"/>
    <col min="16" max="16" width="8.140625" bestFit="1" customWidth="1"/>
    <col min="17" max="17" width="13.42578125" bestFit="1" customWidth="1"/>
    <col min="18" max="18" width="6.42578125" bestFit="1" customWidth="1"/>
    <col min="19" max="19" width="14.140625" bestFit="1" customWidth="1"/>
    <col min="20" max="20" width="15.42578125" bestFit="1" customWidth="1"/>
    <col min="22" max="22" width="16.140625" customWidth="1"/>
  </cols>
  <sheetData>
    <row r="1" spans="1:8" ht="23.25" x14ac:dyDescent="0.35">
      <c r="A1" s="59" t="s">
        <v>162</v>
      </c>
      <c r="B1" s="59"/>
      <c r="C1" s="59"/>
      <c r="D1" s="59"/>
      <c r="E1" s="59"/>
      <c r="F1" s="59"/>
      <c r="G1" s="59"/>
      <c r="H1" s="1"/>
    </row>
    <row r="3" spans="1:8" ht="18.75" x14ac:dyDescent="0.3">
      <c r="A3" s="60" t="s">
        <v>67</v>
      </c>
      <c r="B3" s="60"/>
      <c r="C3" s="60"/>
      <c r="E3" s="7" t="s">
        <v>148</v>
      </c>
    </row>
    <row r="4" spans="1:8" ht="18.75" x14ac:dyDescent="0.3">
      <c r="E4" s="7" t="s">
        <v>149</v>
      </c>
    </row>
    <row r="5" spans="1:8" ht="18.75" x14ac:dyDescent="0.3">
      <c r="E5" s="7" t="s">
        <v>150</v>
      </c>
    </row>
    <row r="7" spans="1:8" ht="18.75" x14ac:dyDescent="0.3">
      <c r="A7" s="8" t="s">
        <v>0</v>
      </c>
      <c r="B7" s="5" t="s">
        <v>5</v>
      </c>
      <c r="C7" s="5" t="s">
        <v>7</v>
      </c>
      <c r="D7" s="5" t="s">
        <v>112</v>
      </c>
      <c r="E7" s="5" t="s">
        <v>113</v>
      </c>
      <c r="F7" s="5" t="s">
        <v>114</v>
      </c>
      <c r="G7" s="5" t="s">
        <v>115</v>
      </c>
    </row>
    <row r="8" spans="1:8" x14ac:dyDescent="0.25">
      <c r="A8" s="2" t="s">
        <v>1</v>
      </c>
      <c r="B8" s="2" t="s">
        <v>14</v>
      </c>
      <c r="C8" s="2" t="s">
        <v>19</v>
      </c>
      <c r="D8" s="2" t="s">
        <v>31</v>
      </c>
      <c r="E8" s="2" t="s">
        <v>22</v>
      </c>
      <c r="F8" s="2" t="s">
        <v>26</v>
      </c>
      <c r="G8" s="2" t="s">
        <v>116</v>
      </c>
    </row>
    <row r="9" spans="1:8" x14ac:dyDescent="0.25">
      <c r="A9" s="2" t="s">
        <v>2</v>
      </c>
      <c r="B9" s="2" t="s">
        <v>15</v>
      </c>
      <c r="C9" s="2" t="s">
        <v>117</v>
      </c>
      <c r="D9" s="2" t="s">
        <v>32</v>
      </c>
      <c r="E9" s="2" t="s">
        <v>108</v>
      </c>
      <c r="F9" s="2" t="s">
        <v>27</v>
      </c>
      <c r="G9" s="2" t="s">
        <v>28</v>
      </c>
    </row>
    <row r="10" spans="1:8" x14ac:dyDescent="0.25">
      <c r="A10" s="2" t="s">
        <v>3</v>
      </c>
      <c r="B10" s="2" t="s">
        <v>16</v>
      </c>
      <c r="C10" s="2" t="s">
        <v>20</v>
      </c>
      <c r="D10" s="2" t="s">
        <v>118</v>
      </c>
      <c r="E10" s="2" t="s">
        <v>23</v>
      </c>
      <c r="F10" s="2" t="s">
        <v>147</v>
      </c>
      <c r="G10" s="2" t="s">
        <v>119</v>
      </c>
    </row>
    <row r="11" spans="1:8" x14ac:dyDescent="0.25">
      <c r="A11" s="2" t="s">
        <v>4</v>
      </c>
      <c r="B11" s="2" t="s">
        <v>17</v>
      </c>
      <c r="C11" s="2" t="s">
        <v>21</v>
      </c>
      <c r="D11" s="2" t="s">
        <v>90</v>
      </c>
      <c r="E11" s="2" t="s">
        <v>24</v>
      </c>
      <c r="F11" s="2" t="s">
        <v>103</v>
      </c>
      <c r="G11" s="2"/>
    </row>
    <row r="12" spans="1:8" x14ac:dyDescent="0.25">
      <c r="A12" s="2" t="s">
        <v>9</v>
      </c>
      <c r="B12" s="2" t="s">
        <v>18</v>
      </c>
      <c r="C12" s="2" t="s">
        <v>34</v>
      </c>
      <c r="D12" s="2" t="s">
        <v>79</v>
      </c>
      <c r="E12" s="2" t="s">
        <v>25</v>
      </c>
      <c r="F12" s="2" t="s">
        <v>29</v>
      </c>
      <c r="G12" s="2"/>
    </row>
    <row r="13" spans="1:8" x14ac:dyDescent="0.25">
      <c r="A13" s="2" t="s">
        <v>66</v>
      </c>
      <c r="B13" s="2" t="s">
        <v>96</v>
      </c>
      <c r="C13" s="2" t="s">
        <v>33</v>
      </c>
      <c r="D13" s="2" t="s">
        <v>120</v>
      </c>
      <c r="E13" s="2" t="s">
        <v>72</v>
      </c>
      <c r="F13" s="2" t="s">
        <v>30</v>
      </c>
      <c r="G13" s="2"/>
    </row>
    <row r="14" spans="1:8" ht="18.75" x14ac:dyDescent="0.3">
      <c r="A14" s="8" t="s">
        <v>152</v>
      </c>
      <c r="B14" s="2" t="s">
        <v>97</v>
      </c>
      <c r="C14" s="2" t="s">
        <v>121</v>
      </c>
      <c r="D14" s="2" t="s">
        <v>122</v>
      </c>
      <c r="E14" s="2" t="s">
        <v>73</v>
      </c>
      <c r="F14" s="2" t="s">
        <v>35</v>
      </c>
      <c r="G14" s="2"/>
    </row>
    <row r="15" spans="1:8" x14ac:dyDescent="0.25">
      <c r="A15" s="2" t="s">
        <v>153</v>
      </c>
      <c r="B15" s="2"/>
      <c r="C15" s="2"/>
      <c r="D15" s="2" t="s">
        <v>123</v>
      </c>
      <c r="E15" s="2" t="s">
        <v>74</v>
      </c>
      <c r="F15" s="2"/>
      <c r="G15" s="2"/>
    </row>
    <row r="16" spans="1:8" x14ac:dyDescent="0.25">
      <c r="A16" s="2" t="s">
        <v>154</v>
      </c>
      <c r="B16" s="2"/>
      <c r="C16" s="2"/>
      <c r="D16" s="2" t="s">
        <v>161</v>
      </c>
      <c r="E16" s="2" t="s">
        <v>124</v>
      </c>
      <c r="F16" s="2"/>
      <c r="G16" s="2"/>
    </row>
    <row r="17" spans="1:7" x14ac:dyDescent="0.25">
      <c r="A17" s="2" t="s">
        <v>155</v>
      </c>
      <c r="B17" s="2"/>
      <c r="C17" s="2"/>
      <c r="D17" s="2"/>
      <c r="E17" s="2"/>
      <c r="F17" s="2"/>
      <c r="G17" s="2"/>
    </row>
    <row r="18" spans="1:7" x14ac:dyDescent="0.25">
      <c r="A18" s="3" t="s">
        <v>151</v>
      </c>
      <c r="B18" s="3"/>
      <c r="C18" s="3"/>
      <c r="D18" s="3"/>
      <c r="E18" s="3"/>
      <c r="F18" s="3"/>
      <c r="G18" s="3"/>
    </row>
    <row r="19" spans="1:7" ht="18.75" x14ac:dyDescent="0.3">
      <c r="A19" s="5" t="s">
        <v>6</v>
      </c>
      <c r="B19" s="5" t="s">
        <v>12</v>
      </c>
      <c r="C19" s="5" t="s">
        <v>125</v>
      </c>
      <c r="D19" s="5" t="s">
        <v>13</v>
      </c>
      <c r="E19" s="5" t="s">
        <v>8</v>
      </c>
      <c r="F19" s="5" t="s">
        <v>10</v>
      </c>
      <c r="G19" s="5" t="s">
        <v>11</v>
      </c>
    </row>
    <row r="20" spans="1:7" x14ac:dyDescent="0.25">
      <c r="A20" s="2" t="s">
        <v>46</v>
      </c>
      <c r="B20" s="2" t="s">
        <v>51</v>
      </c>
      <c r="C20" s="2" t="s">
        <v>126</v>
      </c>
      <c r="D20" s="2" t="s">
        <v>69</v>
      </c>
      <c r="E20" s="2" t="s">
        <v>127</v>
      </c>
      <c r="F20" s="2" t="s">
        <v>58</v>
      </c>
      <c r="G20" s="2" t="s">
        <v>128</v>
      </c>
    </row>
    <row r="21" spans="1:7" x14ac:dyDescent="0.25">
      <c r="A21" s="2" t="s">
        <v>47</v>
      </c>
      <c r="B21" s="2" t="s">
        <v>52</v>
      </c>
      <c r="C21" s="2" t="s">
        <v>80</v>
      </c>
      <c r="D21" s="2" t="s">
        <v>36</v>
      </c>
      <c r="E21" s="2" t="s">
        <v>77</v>
      </c>
      <c r="F21" s="2" t="s">
        <v>129</v>
      </c>
      <c r="G21" s="2" t="s">
        <v>130</v>
      </c>
    </row>
    <row r="22" spans="1:7" x14ac:dyDescent="0.25">
      <c r="A22" s="2" t="s">
        <v>48</v>
      </c>
      <c r="B22" s="2" t="s">
        <v>53</v>
      </c>
      <c r="C22" s="2" t="s">
        <v>95</v>
      </c>
      <c r="D22" s="2" t="s">
        <v>37</v>
      </c>
      <c r="E22" s="2" t="s">
        <v>82</v>
      </c>
      <c r="F22" s="2" t="s">
        <v>59</v>
      </c>
      <c r="G22" s="2" t="s">
        <v>78</v>
      </c>
    </row>
    <row r="23" spans="1:7" x14ac:dyDescent="0.25">
      <c r="A23" s="2" t="s">
        <v>70</v>
      </c>
      <c r="B23" s="2" t="s">
        <v>54</v>
      </c>
      <c r="C23" s="2" t="s">
        <v>81</v>
      </c>
      <c r="D23" s="2" t="s">
        <v>131</v>
      </c>
      <c r="E23" s="2" t="s">
        <v>132</v>
      </c>
      <c r="F23" s="2" t="s">
        <v>133</v>
      </c>
      <c r="G23" s="2" t="s">
        <v>44</v>
      </c>
    </row>
    <row r="24" spans="1:7" x14ac:dyDescent="0.25">
      <c r="A24" s="2" t="s">
        <v>50</v>
      </c>
      <c r="B24" s="2" t="s">
        <v>55</v>
      </c>
      <c r="C24" s="2" t="s">
        <v>134</v>
      </c>
      <c r="D24" s="2" t="s">
        <v>42</v>
      </c>
      <c r="E24" s="2" t="s">
        <v>102</v>
      </c>
      <c r="F24" s="2" t="s">
        <v>135</v>
      </c>
      <c r="G24" s="2" t="s">
        <v>136</v>
      </c>
    </row>
    <row r="25" spans="1:7" x14ac:dyDescent="0.25">
      <c r="A25" s="2" t="s">
        <v>83</v>
      </c>
      <c r="B25" s="2" t="s">
        <v>56</v>
      </c>
      <c r="C25" s="2" t="s">
        <v>111</v>
      </c>
      <c r="D25" s="2" t="s">
        <v>38</v>
      </c>
      <c r="E25" s="2" t="s">
        <v>91</v>
      </c>
      <c r="F25" s="2" t="s">
        <v>137</v>
      </c>
      <c r="G25" s="2" t="s">
        <v>138</v>
      </c>
    </row>
    <row r="26" spans="1:7" x14ac:dyDescent="0.25">
      <c r="A26" s="2" t="s">
        <v>87</v>
      </c>
      <c r="B26" s="2" t="s">
        <v>57</v>
      </c>
      <c r="C26" s="2" t="s">
        <v>109</v>
      </c>
      <c r="D26" s="2" t="s">
        <v>39</v>
      </c>
      <c r="E26" s="2" t="s">
        <v>107</v>
      </c>
      <c r="F26" s="2" t="s">
        <v>84</v>
      </c>
      <c r="G26" s="2" t="s">
        <v>105</v>
      </c>
    </row>
    <row r="27" spans="1:7" x14ac:dyDescent="0.25">
      <c r="A27" s="2" t="s">
        <v>88</v>
      </c>
      <c r="B27" s="2" t="s">
        <v>71</v>
      </c>
      <c r="C27" s="2" t="s">
        <v>139</v>
      </c>
      <c r="D27" s="2" t="s">
        <v>41</v>
      </c>
      <c r="E27" s="2" t="s">
        <v>100</v>
      </c>
      <c r="F27" s="2" t="s">
        <v>85</v>
      </c>
      <c r="G27" s="2" t="s">
        <v>45</v>
      </c>
    </row>
    <row r="28" spans="1:7" ht="18.75" x14ac:dyDescent="0.3">
      <c r="A28" s="2" t="s">
        <v>89</v>
      </c>
      <c r="B28" s="2" t="s">
        <v>62</v>
      </c>
      <c r="C28" s="2" t="s">
        <v>40</v>
      </c>
      <c r="D28" s="2" t="s">
        <v>43</v>
      </c>
      <c r="E28" s="2" t="s">
        <v>140</v>
      </c>
      <c r="F28" s="2" t="s">
        <v>86</v>
      </c>
      <c r="G28" s="6" t="s">
        <v>156</v>
      </c>
    </row>
    <row r="29" spans="1:7" x14ac:dyDescent="0.25">
      <c r="A29" s="2" t="s">
        <v>106</v>
      </c>
      <c r="B29" s="2" t="s">
        <v>63</v>
      </c>
      <c r="C29" s="2" t="s">
        <v>75</v>
      </c>
      <c r="D29" s="2" t="s">
        <v>68</v>
      </c>
      <c r="E29" s="2" t="s">
        <v>60</v>
      </c>
      <c r="F29" s="2" t="s">
        <v>98</v>
      </c>
      <c r="G29" s="2" t="s">
        <v>157</v>
      </c>
    </row>
    <row r="30" spans="1:7" x14ac:dyDescent="0.25">
      <c r="A30" s="2" t="s">
        <v>110</v>
      </c>
      <c r="B30" s="2" t="s">
        <v>65</v>
      </c>
      <c r="C30" s="2" t="s">
        <v>104</v>
      </c>
      <c r="D30" s="2" t="s">
        <v>141</v>
      </c>
      <c r="E30" s="2" t="s">
        <v>142</v>
      </c>
      <c r="F30" s="2" t="s">
        <v>99</v>
      </c>
      <c r="G30" s="2" t="s">
        <v>160</v>
      </c>
    </row>
    <row r="31" spans="1:7" x14ac:dyDescent="0.25">
      <c r="A31" s="2" t="s">
        <v>49</v>
      </c>
      <c r="B31" s="2" t="s">
        <v>64</v>
      </c>
      <c r="C31" s="2" t="s">
        <v>143</v>
      </c>
      <c r="D31" s="2" t="s">
        <v>76</v>
      </c>
      <c r="E31" s="2" t="s">
        <v>101</v>
      </c>
      <c r="F31" s="2" t="s">
        <v>144</v>
      </c>
      <c r="G31" s="2" t="s">
        <v>158</v>
      </c>
    </row>
    <row r="32" spans="1:7" x14ac:dyDescent="0.25">
      <c r="A32" s="2" t="s">
        <v>61</v>
      </c>
      <c r="B32" s="2" t="s">
        <v>94</v>
      </c>
      <c r="C32" s="2" t="s">
        <v>145</v>
      </c>
      <c r="D32" s="2" t="s">
        <v>92</v>
      </c>
      <c r="E32" s="4" t="s">
        <v>146</v>
      </c>
      <c r="F32" s="4" t="s">
        <v>93</v>
      </c>
      <c r="G32" s="2" t="s">
        <v>159</v>
      </c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3"/>
      <c r="B34" s="3"/>
      <c r="C34" s="3"/>
      <c r="D34" s="3"/>
      <c r="E34" s="3"/>
      <c r="F34" s="3"/>
      <c r="G34" s="3"/>
    </row>
  </sheetData>
  <mergeCells count="2">
    <mergeCell ref="A1:G1"/>
    <mergeCell ref="A3:C3"/>
  </mergeCells>
  <printOptions horizontalCentered="1"/>
  <pageMargins left="0.7" right="0.7" top="0.5" bottom="0.75" header="0" footer="0.3"/>
  <pageSetup scale="98" orientation="landscape" r:id="rId1"/>
  <headerFooter>
    <oddFooter>&amp;CThursday, 2012-09-13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tabSelected="1" workbookViewId="0">
      <pane xSplit="4890" ySplit="1890" topLeftCell="D1" activePane="topRight"/>
      <selection pane="topRight" activeCell="D1" sqref="D1"/>
      <selection pane="bottomLeft" activeCell="C9" sqref="C9"/>
      <selection pane="bottomRight" activeCell="AK32" sqref="AK32"/>
    </sheetView>
  </sheetViews>
  <sheetFormatPr defaultRowHeight="15" x14ac:dyDescent="0.25"/>
  <cols>
    <col min="1" max="1" width="28.5703125" style="25" bestFit="1" customWidth="1"/>
    <col min="2" max="2" width="4.140625" style="25" bestFit="1" customWidth="1"/>
    <col min="3" max="3" width="10.140625" style="25" bestFit="1" customWidth="1"/>
    <col min="4" max="16384" width="9.140625" style="25"/>
  </cols>
  <sheetData>
    <row r="1" spans="1:37" ht="34.5" customHeight="1" x14ac:dyDescent="0.25">
      <c r="A1" s="15"/>
      <c r="B1" s="15"/>
      <c r="C1" s="15" t="s">
        <v>203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5">
        <v>31</v>
      </c>
      <c r="AI1" s="25">
        <v>32</v>
      </c>
      <c r="AJ1" s="25">
        <v>33</v>
      </c>
      <c r="AK1" s="41">
        <v>34</v>
      </c>
    </row>
    <row r="2" spans="1:37" x14ac:dyDescent="0.25">
      <c r="A2" s="26" t="s">
        <v>67</v>
      </c>
      <c r="B2" s="26"/>
      <c r="C2" s="26">
        <f t="shared" ref="C2:C6" si="0">COUNTA(D2:AK2)</f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30.75" x14ac:dyDescent="0.3">
      <c r="A3" s="28" t="s">
        <v>148</v>
      </c>
      <c r="B3" s="28"/>
      <c r="C3" s="29">
        <f t="shared" si="0"/>
        <v>24</v>
      </c>
      <c r="D3" s="30" t="s">
        <v>172</v>
      </c>
      <c r="E3" s="30" t="s">
        <v>163</v>
      </c>
      <c r="F3" s="30"/>
      <c r="G3" s="30" t="s">
        <v>165</v>
      </c>
      <c r="H3" s="30" t="s">
        <v>164</v>
      </c>
      <c r="I3" s="30" t="s">
        <v>171</v>
      </c>
      <c r="J3" s="30" t="s">
        <v>173</v>
      </c>
      <c r="K3" s="30" t="s">
        <v>175</v>
      </c>
      <c r="L3" s="30" t="s">
        <v>164</v>
      </c>
      <c r="M3" s="30" t="s">
        <v>164</v>
      </c>
      <c r="N3" s="30" t="s">
        <v>179</v>
      </c>
      <c r="O3" s="30" t="s">
        <v>165</v>
      </c>
      <c r="P3" s="30" t="s">
        <v>182</v>
      </c>
      <c r="Q3" s="30" t="s">
        <v>183</v>
      </c>
      <c r="R3" s="30" t="s">
        <v>179</v>
      </c>
      <c r="S3" s="30" t="s">
        <v>183</v>
      </c>
      <c r="T3" s="30"/>
      <c r="U3" s="30" t="s">
        <v>185</v>
      </c>
      <c r="V3" s="30"/>
      <c r="W3" s="30" t="s">
        <v>164</v>
      </c>
      <c r="X3" s="30" t="s">
        <v>180</v>
      </c>
      <c r="Y3" s="30"/>
      <c r="Z3" s="30" t="s">
        <v>186</v>
      </c>
      <c r="AA3" s="30" t="s">
        <v>187</v>
      </c>
      <c r="AB3" s="30" t="s">
        <v>183</v>
      </c>
      <c r="AC3" s="30"/>
      <c r="AD3" s="30" t="s">
        <v>188</v>
      </c>
      <c r="AE3" s="30" t="s">
        <v>176</v>
      </c>
      <c r="AF3" s="30" t="s">
        <v>190</v>
      </c>
      <c r="AG3" s="30"/>
      <c r="AH3" s="30"/>
      <c r="AI3" s="30"/>
      <c r="AJ3" s="30"/>
      <c r="AK3" s="30"/>
    </row>
    <row r="4" spans="1:37" ht="30.75" x14ac:dyDescent="0.3">
      <c r="A4" s="31" t="s">
        <v>149</v>
      </c>
      <c r="B4" s="31"/>
      <c r="C4" s="32">
        <f t="shared" si="0"/>
        <v>20</v>
      </c>
      <c r="D4" s="33" t="s">
        <v>201</v>
      </c>
      <c r="E4" s="33" t="s">
        <v>164</v>
      </c>
      <c r="F4" s="33"/>
      <c r="G4" s="33" t="s">
        <v>166</v>
      </c>
      <c r="H4" s="33" t="s">
        <v>165</v>
      </c>
      <c r="I4" s="33" t="s">
        <v>170</v>
      </c>
      <c r="J4" s="33" t="s">
        <v>165</v>
      </c>
      <c r="K4" s="33" t="s">
        <v>176</v>
      </c>
      <c r="L4" s="33" t="s">
        <v>177</v>
      </c>
      <c r="M4" s="33" t="s">
        <v>178</v>
      </c>
      <c r="N4" s="33" t="s">
        <v>180</v>
      </c>
      <c r="O4" s="33" t="s">
        <v>164</v>
      </c>
      <c r="P4" s="33" t="s">
        <v>183</v>
      </c>
      <c r="Q4" s="33" t="s">
        <v>172</v>
      </c>
      <c r="R4" s="33" t="s">
        <v>183</v>
      </c>
      <c r="S4" s="33" t="s">
        <v>177</v>
      </c>
      <c r="T4" s="33"/>
      <c r="U4" s="33"/>
      <c r="V4" s="33"/>
      <c r="W4" s="33"/>
      <c r="X4" s="33" t="s">
        <v>174</v>
      </c>
      <c r="Y4" s="33"/>
      <c r="Z4" s="33" t="s">
        <v>170</v>
      </c>
      <c r="AA4" s="33" t="s">
        <v>183</v>
      </c>
      <c r="AB4" s="33" t="s">
        <v>170</v>
      </c>
      <c r="AC4" s="33"/>
      <c r="AD4" s="33"/>
      <c r="AE4" s="33" t="s">
        <v>189</v>
      </c>
      <c r="AF4" s="33"/>
      <c r="AG4" s="33"/>
      <c r="AH4" s="33"/>
      <c r="AI4" s="33"/>
      <c r="AJ4" s="33"/>
      <c r="AK4" s="33"/>
    </row>
    <row r="5" spans="1:37" ht="30.75" x14ac:dyDescent="0.3">
      <c r="A5" s="34" t="s">
        <v>150</v>
      </c>
      <c r="B5" s="34"/>
      <c r="C5" s="35">
        <f t="shared" si="0"/>
        <v>14</v>
      </c>
      <c r="D5" s="36" t="s">
        <v>202</v>
      </c>
      <c r="E5" s="36" t="s">
        <v>174</v>
      </c>
      <c r="F5" s="36"/>
      <c r="G5" s="36" t="s">
        <v>167</v>
      </c>
      <c r="H5" s="36" t="s">
        <v>170</v>
      </c>
      <c r="I5" s="36" t="s">
        <v>172</v>
      </c>
      <c r="J5" s="36" t="s">
        <v>174</v>
      </c>
      <c r="K5" s="36"/>
      <c r="L5" s="36" t="s">
        <v>178</v>
      </c>
      <c r="M5" s="36" t="s">
        <v>177</v>
      </c>
      <c r="N5" s="36" t="s">
        <v>181</v>
      </c>
      <c r="O5" s="36"/>
      <c r="P5" s="36" t="s">
        <v>184</v>
      </c>
      <c r="Q5" s="36" t="s">
        <v>177</v>
      </c>
      <c r="R5" s="36" t="s">
        <v>177</v>
      </c>
      <c r="S5" s="36" t="s">
        <v>165</v>
      </c>
      <c r="T5" s="36"/>
      <c r="U5" s="36"/>
      <c r="V5" s="36"/>
      <c r="W5" s="36"/>
      <c r="X5" s="36"/>
      <c r="Y5" s="36"/>
      <c r="Z5" s="36" t="s">
        <v>166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ht="18.75" x14ac:dyDescent="0.3">
      <c r="A6" s="37" t="s">
        <v>0</v>
      </c>
      <c r="B6" s="37">
        <f>SUM(C6:C12)</f>
        <v>27</v>
      </c>
      <c r="C6" s="38">
        <f t="shared" si="0"/>
        <v>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x14ac:dyDescent="0.25">
      <c r="A7" s="40" t="s">
        <v>1</v>
      </c>
      <c r="B7" s="40"/>
      <c r="C7" s="40">
        <f>COUNTA(D7:AK7)</f>
        <v>16</v>
      </c>
      <c r="D7" s="41"/>
      <c r="E7" s="41"/>
      <c r="F7" s="41">
        <v>1</v>
      </c>
      <c r="G7" s="41">
        <v>1</v>
      </c>
      <c r="H7" s="41"/>
      <c r="I7" s="41">
        <v>1</v>
      </c>
      <c r="J7" s="41">
        <v>1</v>
      </c>
      <c r="K7" s="41"/>
      <c r="L7" s="41"/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1</v>
      </c>
      <c r="S7" s="41"/>
      <c r="T7" s="41"/>
      <c r="U7" s="41"/>
      <c r="V7" s="41"/>
      <c r="W7" s="41"/>
      <c r="X7" s="41"/>
      <c r="Y7" s="41">
        <v>1</v>
      </c>
      <c r="Z7" s="41"/>
      <c r="AA7" s="41">
        <v>1</v>
      </c>
      <c r="AB7" s="41"/>
      <c r="AC7" s="41">
        <v>1</v>
      </c>
      <c r="AD7" s="41">
        <v>1</v>
      </c>
      <c r="AE7" s="41"/>
      <c r="AF7" s="41"/>
      <c r="AG7" s="41"/>
      <c r="AH7" s="41">
        <v>1</v>
      </c>
      <c r="AI7" s="41"/>
      <c r="AJ7" s="41"/>
      <c r="AK7" s="41">
        <v>1</v>
      </c>
    </row>
    <row r="8" spans="1:37" x14ac:dyDescent="0.25">
      <c r="A8" s="40" t="s">
        <v>2</v>
      </c>
      <c r="B8" s="40"/>
      <c r="C8" s="40">
        <f t="shared" ref="C8:C71" si="1">COUNTA(D8:AK8)</f>
        <v>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x14ac:dyDescent="0.25">
      <c r="A9" s="40" t="s">
        <v>3</v>
      </c>
      <c r="B9" s="40"/>
      <c r="C9" s="40">
        <f t="shared" si="1"/>
        <v>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>
        <v>1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x14ac:dyDescent="0.25">
      <c r="A10" s="40" t="s">
        <v>4</v>
      </c>
      <c r="B10" s="40"/>
      <c r="C10" s="40">
        <f t="shared" si="1"/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x14ac:dyDescent="0.25">
      <c r="A11" s="40" t="s">
        <v>9</v>
      </c>
      <c r="B11" s="40"/>
      <c r="C11" s="40">
        <f t="shared" si="1"/>
        <v>5</v>
      </c>
      <c r="D11" s="41"/>
      <c r="E11" s="41"/>
      <c r="F11" s="41">
        <v>1</v>
      </c>
      <c r="G11" s="41"/>
      <c r="H11" s="41">
        <v>1</v>
      </c>
      <c r="I11" s="41"/>
      <c r="J11" s="41"/>
      <c r="K11" s="41"/>
      <c r="L11" s="41"/>
      <c r="M11" s="41"/>
      <c r="N11" s="41">
        <v>1</v>
      </c>
      <c r="O11" s="41"/>
      <c r="P11" s="41"/>
      <c r="Q11" s="41"/>
      <c r="R11" s="41"/>
      <c r="S11" s="41"/>
      <c r="T11" s="41"/>
      <c r="U11" s="41"/>
      <c r="V11" s="41">
        <v>1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>
        <v>1</v>
      </c>
      <c r="AK11" s="41"/>
    </row>
    <row r="12" spans="1:37" x14ac:dyDescent="0.25">
      <c r="A12" s="43" t="s">
        <v>66</v>
      </c>
      <c r="B12" s="43"/>
      <c r="C12" s="43">
        <f t="shared" si="1"/>
        <v>5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>
        <v>1</v>
      </c>
      <c r="O12" s="44"/>
      <c r="P12" s="44"/>
      <c r="Q12" s="44"/>
      <c r="R12" s="44"/>
      <c r="S12" s="44"/>
      <c r="T12" s="44">
        <v>1</v>
      </c>
      <c r="U12" s="44"/>
      <c r="V12" s="44"/>
      <c r="W12" s="44"/>
      <c r="X12" s="44">
        <v>1</v>
      </c>
      <c r="Y12" s="44"/>
      <c r="Z12" s="44"/>
      <c r="AA12" s="44"/>
      <c r="AB12" s="44"/>
      <c r="AC12" s="44"/>
      <c r="AD12" s="44"/>
      <c r="AE12" s="44"/>
      <c r="AF12" s="44">
        <v>1</v>
      </c>
      <c r="AG12" s="44">
        <v>1</v>
      </c>
      <c r="AH12" s="44"/>
      <c r="AI12" s="44"/>
      <c r="AJ12" s="44"/>
      <c r="AK12" s="44"/>
    </row>
    <row r="13" spans="1:37" ht="18.75" x14ac:dyDescent="0.3">
      <c r="A13" s="37" t="s">
        <v>152</v>
      </c>
      <c r="B13" s="37">
        <f>SUM(C13:C17)</f>
        <v>15</v>
      </c>
      <c r="C13" s="38">
        <f t="shared" si="1"/>
        <v>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x14ac:dyDescent="0.25">
      <c r="A14" s="40" t="s">
        <v>153</v>
      </c>
      <c r="B14" s="40"/>
      <c r="C14" s="40">
        <f t="shared" si="1"/>
        <v>8</v>
      </c>
      <c r="D14" s="41"/>
      <c r="E14" s="41"/>
      <c r="F14" s="41"/>
      <c r="G14" s="41">
        <v>1</v>
      </c>
      <c r="H14" s="41"/>
      <c r="I14" s="41">
        <v>1</v>
      </c>
      <c r="J14" s="41">
        <v>1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>
        <v>1</v>
      </c>
      <c r="AE14" s="41"/>
      <c r="AF14" s="41"/>
      <c r="AG14" s="41"/>
      <c r="AH14" s="41">
        <v>1</v>
      </c>
      <c r="AI14" s="41">
        <v>1</v>
      </c>
      <c r="AJ14" s="41">
        <v>1</v>
      </c>
      <c r="AK14" s="41">
        <v>1</v>
      </c>
    </row>
    <row r="15" spans="1:37" x14ac:dyDescent="0.25">
      <c r="A15" s="40" t="s">
        <v>154</v>
      </c>
      <c r="B15" s="40"/>
      <c r="C15" s="40">
        <f t="shared" si="1"/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>
        <v>1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x14ac:dyDescent="0.25">
      <c r="A16" s="40" t="s">
        <v>155</v>
      </c>
      <c r="B16" s="40"/>
      <c r="C16" s="40">
        <f t="shared" si="1"/>
        <v>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>
        <v>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x14ac:dyDescent="0.25">
      <c r="A17" s="43" t="s">
        <v>151</v>
      </c>
      <c r="B17" s="43"/>
      <c r="C17" s="43">
        <f t="shared" si="1"/>
        <v>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v>1</v>
      </c>
      <c r="Q17" s="44"/>
      <c r="R17" s="44"/>
      <c r="S17" s="44"/>
      <c r="T17" s="44"/>
      <c r="U17" s="44"/>
      <c r="V17" s="44">
        <v>1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>
        <v>1</v>
      </c>
      <c r="AI17" s="44">
        <v>1</v>
      </c>
      <c r="AJ17" s="44"/>
      <c r="AK17" s="44">
        <v>1</v>
      </c>
    </row>
    <row r="18" spans="1:37" ht="18.75" x14ac:dyDescent="0.3">
      <c r="A18" s="46" t="s">
        <v>5</v>
      </c>
      <c r="B18" s="46">
        <f>SUM(C18:C25)</f>
        <v>19</v>
      </c>
      <c r="C18" s="47">
        <f t="shared" si="1"/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x14ac:dyDescent="0.25">
      <c r="A19" s="40" t="s">
        <v>14</v>
      </c>
      <c r="B19" s="40"/>
      <c r="C19" s="40">
        <f t="shared" si="1"/>
        <v>2</v>
      </c>
      <c r="D19" s="41"/>
      <c r="E19" s="41"/>
      <c r="F19" s="41">
        <v>1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>
        <v>1</v>
      </c>
      <c r="AJ19" s="41"/>
      <c r="AK19" s="41"/>
    </row>
    <row r="20" spans="1:37" x14ac:dyDescent="0.25">
      <c r="A20" s="40" t="s">
        <v>15</v>
      </c>
      <c r="B20" s="40"/>
      <c r="C20" s="40">
        <f t="shared" si="1"/>
        <v>7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1</v>
      </c>
      <c r="P20" s="41"/>
      <c r="Q20" s="41"/>
      <c r="R20" s="41"/>
      <c r="S20" s="41"/>
      <c r="T20" s="41"/>
      <c r="U20" s="41"/>
      <c r="V20" s="41">
        <v>1</v>
      </c>
      <c r="W20" s="41"/>
      <c r="X20" s="41"/>
      <c r="Y20" s="41">
        <v>1</v>
      </c>
      <c r="Z20" s="41"/>
      <c r="AA20" s="41"/>
      <c r="AB20" s="41">
        <v>1</v>
      </c>
      <c r="AC20" s="41">
        <v>1</v>
      </c>
      <c r="AD20" s="41"/>
      <c r="AE20" s="41"/>
      <c r="AF20" s="41"/>
      <c r="AG20" s="41"/>
      <c r="AH20" s="41">
        <v>1</v>
      </c>
      <c r="AI20" s="41">
        <v>1</v>
      </c>
      <c r="AJ20" s="41"/>
      <c r="AK20" s="41"/>
    </row>
    <row r="21" spans="1:37" x14ac:dyDescent="0.25">
      <c r="A21" s="40" t="s">
        <v>16</v>
      </c>
      <c r="B21" s="40"/>
      <c r="C21" s="40">
        <f t="shared" si="1"/>
        <v>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>
        <v>1</v>
      </c>
      <c r="AC21" s="41"/>
      <c r="AD21" s="41"/>
      <c r="AE21" s="41"/>
      <c r="AF21" s="41"/>
      <c r="AG21" s="41"/>
      <c r="AH21" s="41"/>
      <c r="AI21" s="41"/>
      <c r="AJ21" s="41">
        <v>1</v>
      </c>
      <c r="AK21" s="41"/>
    </row>
    <row r="22" spans="1:37" x14ac:dyDescent="0.25">
      <c r="A22" s="40" t="s">
        <v>17</v>
      </c>
      <c r="B22" s="40"/>
      <c r="C22" s="40">
        <f t="shared" si="1"/>
        <v>1</v>
      </c>
      <c r="D22" s="41"/>
      <c r="E22" s="41"/>
      <c r="F22" s="41">
        <v>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 x14ac:dyDescent="0.25">
      <c r="A23" s="40" t="s">
        <v>18</v>
      </c>
      <c r="B23" s="40"/>
      <c r="C23" s="40">
        <f t="shared" si="1"/>
        <v>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>
        <v>1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>
        <v>1</v>
      </c>
      <c r="AJ23" s="41"/>
      <c r="AK23" s="41"/>
    </row>
    <row r="24" spans="1:37" x14ac:dyDescent="0.25">
      <c r="A24" s="40" t="s">
        <v>96</v>
      </c>
      <c r="B24" s="40"/>
      <c r="C24" s="40">
        <f t="shared" si="1"/>
        <v>4</v>
      </c>
      <c r="D24" s="41"/>
      <c r="E24" s="41"/>
      <c r="F24" s="41">
        <v>1</v>
      </c>
      <c r="G24" s="41"/>
      <c r="H24" s="41"/>
      <c r="I24" s="41">
        <v>1</v>
      </c>
      <c r="J24" s="41"/>
      <c r="K24" s="41"/>
      <c r="L24" s="41"/>
      <c r="M24" s="41"/>
      <c r="N24" s="41">
        <v>1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>
        <v>1</v>
      </c>
      <c r="AK24" s="41"/>
    </row>
    <row r="25" spans="1:37" x14ac:dyDescent="0.25">
      <c r="A25" s="43" t="s">
        <v>97</v>
      </c>
      <c r="B25" s="43"/>
      <c r="C25" s="43">
        <f t="shared" si="1"/>
        <v>1</v>
      </c>
      <c r="D25" s="44"/>
      <c r="E25" s="44"/>
      <c r="F25" s="44"/>
      <c r="G25" s="44">
        <v>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8.75" x14ac:dyDescent="0.3">
      <c r="A26" s="46" t="s">
        <v>7</v>
      </c>
      <c r="B26" s="46">
        <f>SUM(C26:C33)</f>
        <v>7</v>
      </c>
      <c r="C26" s="47">
        <f t="shared" si="1"/>
        <v>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1:37" x14ac:dyDescent="0.25">
      <c r="A27" s="40" t="s">
        <v>19</v>
      </c>
      <c r="B27" s="40"/>
      <c r="C27" s="40">
        <f t="shared" si="1"/>
        <v>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x14ac:dyDescent="0.25">
      <c r="A28" s="40" t="s">
        <v>117</v>
      </c>
      <c r="B28" s="40"/>
      <c r="C28" s="40">
        <f t="shared" si="1"/>
        <v>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>
        <v>1</v>
      </c>
      <c r="AC28" s="41"/>
      <c r="AD28" s="41"/>
      <c r="AE28" s="41"/>
      <c r="AF28" s="41">
        <v>1</v>
      </c>
      <c r="AG28" s="41"/>
      <c r="AH28" s="41"/>
      <c r="AI28" s="41"/>
      <c r="AJ28" s="41"/>
      <c r="AK28" s="41"/>
    </row>
    <row r="29" spans="1:37" x14ac:dyDescent="0.25">
      <c r="A29" s="40" t="s">
        <v>20</v>
      </c>
      <c r="B29" s="40"/>
      <c r="C29" s="40">
        <f t="shared" si="1"/>
        <v>1</v>
      </c>
      <c r="D29" s="41"/>
      <c r="E29" s="41"/>
      <c r="F29" s="41"/>
      <c r="G29" s="41"/>
      <c r="H29" s="41"/>
      <c r="I29" s="41"/>
      <c r="J29" s="41"/>
      <c r="K29" s="41"/>
      <c r="L29" s="41">
        <v>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x14ac:dyDescent="0.25">
      <c r="A30" s="40" t="s">
        <v>21</v>
      </c>
      <c r="B30" s="40"/>
      <c r="C30" s="40">
        <f t="shared" si="1"/>
        <v>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1</v>
      </c>
      <c r="AH30" s="41"/>
      <c r="AI30" s="41"/>
      <c r="AJ30" s="41"/>
      <c r="AK30" s="41"/>
    </row>
    <row r="31" spans="1:37" x14ac:dyDescent="0.25">
      <c r="A31" s="40" t="s">
        <v>34</v>
      </c>
      <c r="B31" s="40"/>
      <c r="C31" s="40">
        <f t="shared" si="1"/>
        <v>3</v>
      </c>
      <c r="D31" s="41"/>
      <c r="E31" s="41"/>
      <c r="F31" s="41"/>
      <c r="G31" s="41"/>
      <c r="H31" s="41"/>
      <c r="I31" s="41"/>
      <c r="J31" s="41"/>
      <c r="K31" s="41"/>
      <c r="L31" s="41"/>
      <c r="M31" s="41">
        <v>1</v>
      </c>
      <c r="N31" s="41">
        <v>1</v>
      </c>
      <c r="O31" s="41">
        <v>1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x14ac:dyDescent="0.25">
      <c r="A32" s="40" t="s">
        <v>33</v>
      </c>
      <c r="B32" s="40"/>
      <c r="C32" s="40">
        <f t="shared" si="1"/>
        <v>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x14ac:dyDescent="0.25">
      <c r="A33" s="43" t="s">
        <v>121</v>
      </c>
      <c r="B33" s="43"/>
      <c r="C33" s="43">
        <f t="shared" si="1"/>
        <v>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18.75" x14ac:dyDescent="0.3">
      <c r="A34" s="46" t="s">
        <v>112</v>
      </c>
      <c r="B34" s="46">
        <f>SUM(C34:C43)</f>
        <v>4</v>
      </c>
      <c r="C34" s="47">
        <f t="shared" si="1"/>
        <v>0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x14ac:dyDescent="0.25">
      <c r="A35" s="40" t="s">
        <v>31</v>
      </c>
      <c r="B35" s="40"/>
      <c r="C35" s="40">
        <f t="shared" si="1"/>
        <v>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x14ac:dyDescent="0.25">
      <c r="A36" s="40" t="s">
        <v>32</v>
      </c>
      <c r="B36" s="40"/>
      <c r="C36" s="40">
        <f t="shared" si="1"/>
        <v>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>
        <v>1</v>
      </c>
    </row>
    <row r="37" spans="1:37" x14ac:dyDescent="0.25">
      <c r="A37" s="40" t="s">
        <v>118</v>
      </c>
      <c r="B37" s="40"/>
      <c r="C37" s="40">
        <f t="shared" si="1"/>
        <v>1</v>
      </c>
      <c r="D37" s="41"/>
      <c r="E37" s="41"/>
      <c r="F37" s="41"/>
      <c r="G37" s="41">
        <v>1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37" x14ac:dyDescent="0.25">
      <c r="A38" s="40" t="s">
        <v>90</v>
      </c>
      <c r="B38" s="40"/>
      <c r="C38" s="40">
        <f t="shared" si="1"/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37" x14ac:dyDescent="0.25">
      <c r="A39" s="40" t="s">
        <v>79</v>
      </c>
      <c r="B39" s="40"/>
      <c r="C39" s="40">
        <f t="shared" si="1"/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37" x14ac:dyDescent="0.25">
      <c r="A40" s="40" t="s">
        <v>120</v>
      </c>
      <c r="B40" s="40"/>
      <c r="C40" s="40">
        <f t="shared" si="1"/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7" x14ac:dyDescent="0.25">
      <c r="A41" s="40" t="s">
        <v>122</v>
      </c>
      <c r="B41" s="40"/>
      <c r="C41" s="40">
        <f t="shared" si="1"/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</row>
    <row r="42" spans="1:37" x14ac:dyDescent="0.25">
      <c r="A42" s="40" t="s">
        <v>123</v>
      </c>
      <c r="B42" s="40"/>
      <c r="C42" s="40">
        <f t="shared" si="1"/>
        <v>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>
        <v>1</v>
      </c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</row>
    <row r="43" spans="1:37" x14ac:dyDescent="0.25">
      <c r="A43" s="43" t="s">
        <v>161</v>
      </c>
      <c r="B43" s="43"/>
      <c r="C43" s="43">
        <f t="shared" si="1"/>
        <v>1</v>
      </c>
      <c r="D43" s="44"/>
      <c r="E43" s="44"/>
      <c r="F43" s="44"/>
      <c r="G43" s="44"/>
      <c r="H43" s="44"/>
      <c r="I43" s="44">
        <v>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8.75" x14ac:dyDescent="0.3">
      <c r="A44" s="46" t="s">
        <v>113</v>
      </c>
      <c r="B44" s="46">
        <f>SUM(C44:C53)</f>
        <v>4</v>
      </c>
      <c r="C44" s="47">
        <f t="shared" si="1"/>
        <v>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1:37" x14ac:dyDescent="0.25">
      <c r="A45" s="40" t="s">
        <v>22</v>
      </c>
      <c r="B45" s="40"/>
      <c r="C45" s="40">
        <f t="shared" si="1"/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1:37" x14ac:dyDescent="0.25">
      <c r="A46" s="40" t="s">
        <v>108</v>
      </c>
      <c r="B46" s="40"/>
      <c r="C46" s="40">
        <f t="shared" si="1"/>
        <v>1</v>
      </c>
      <c r="D46" s="41"/>
      <c r="E46" s="41"/>
      <c r="F46" s="41"/>
      <c r="G46" s="41"/>
      <c r="H46" s="41"/>
      <c r="I46" s="41"/>
      <c r="J46" s="41"/>
      <c r="K46" s="41"/>
      <c r="L46" s="41">
        <v>1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</row>
    <row r="47" spans="1:37" x14ac:dyDescent="0.25">
      <c r="A47" s="40" t="s">
        <v>23</v>
      </c>
      <c r="B47" s="40"/>
      <c r="C47" s="40">
        <f t="shared" si="1"/>
        <v>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>
        <v>1</v>
      </c>
      <c r="AG47" s="41"/>
      <c r="AH47" s="41"/>
      <c r="AI47" s="41"/>
      <c r="AJ47" s="41"/>
      <c r="AK47" s="41"/>
    </row>
    <row r="48" spans="1:37" x14ac:dyDescent="0.25">
      <c r="A48" s="40" t="s">
        <v>24</v>
      </c>
      <c r="B48" s="40"/>
      <c r="C48" s="40">
        <f t="shared" si="1"/>
        <v>1</v>
      </c>
      <c r="D48" s="41"/>
      <c r="E48" s="41"/>
      <c r="F48" s="41">
        <v>1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x14ac:dyDescent="0.25">
      <c r="A49" s="40" t="s">
        <v>25</v>
      </c>
      <c r="B49" s="40"/>
      <c r="C49" s="40">
        <f t="shared" si="1"/>
        <v>1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>
        <v>1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x14ac:dyDescent="0.25">
      <c r="A50" s="40" t="s">
        <v>72</v>
      </c>
      <c r="B50" s="40"/>
      <c r="C50" s="40">
        <f t="shared" si="1"/>
        <v>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x14ac:dyDescent="0.25">
      <c r="A51" s="40" t="s">
        <v>73</v>
      </c>
      <c r="B51" s="40"/>
      <c r="C51" s="40">
        <f t="shared" si="1"/>
        <v>0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x14ac:dyDescent="0.25">
      <c r="A52" s="40" t="s">
        <v>74</v>
      </c>
      <c r="B52" s="40"/>
      <c r="C52" s="40">
        <f t="shared" si="1"/>
        <v>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x14ac:dyDescent="0.25">
      <c r="A53" s="43" t="s">
        <v>124</v>
      </c>
      <c r="B53" s="43"/>
      <c r="C53" s="43">
        <f t="shared" si="1"/>
        <v>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8.75" x14ac:dyDescent="0.3">
      <c r="A54" s="46" t="s">
        <v>114</v>
      </c>
      <c r="B54" s="46">
        <f>SUM(C54:C61)</f>
        <v>8</v>
      </c>
      <c r="C54" s="47">
        <f t="shared" si="1"/>
        <v>0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1:37" x14ac:dyDescent="0.25">
      <c r="A55" s="40" t="s">
        <v>26</v>
      </c>
      <c r="B55" s="40"/>
      <c r="C55" s="40">
        <f t="shared" si="1"/>
        <v>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>
        <v>1</v>
      </c>
      <c r="AJ55" s="41"/>
      <c r="AK55" s="41"/>
    </row>
    <row r="56" spans="1:37" x14ac:dyDescent="0.25">
      <c r="A56" s="40" t="s">
        <v>27</v>
      </c>
      <c r="B56" s="40"/>
      <c r="C56" s="40">
        <f t="shared" si="1"/>
        <v>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>
        <v>1</v>
      </c>
      <c r="AD56" s="41">
        <v>1</v>
      </c>
      <c r="AE56" s="41"/>
      <c r="AF56" s="41"/>
      <c r="AG56" s="41"/>
      <c r="AH56" s="41"/>
      <c r="AI56" s="41">
        <v>1</v>
      </c>
      <c r="AJ56" s="41">
        <v>1</v>
      </c>
      <c r="AK56" s="41"/>
    </row>
    <row r="57" spans="1:37" x14ac:dyDescent="0.25">
      <c r="A57" s="40" t="s">
        <v>147</v>
      </c>
      <c r="B57" s="40"/>
      <c r="C57" s="40">
        <f t="shared" si="1"/>
        <v>1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>
        <v>1</v>
      </c>
      <c r="AG57" s="41"/>
      <c r="AH57" s="41"/>
      <c r="AI57" s="41"/>
      <c r="AJ57" s="41"/>
      <c r="AK57" s="41"/>
    </row>
    <row r="58" spans="1:37" x14ac:dyDescent="0.25">
      <c r="A58" s="40" t="s">
        <v>103</v>
      </c>
      <c r="B58" s="40"/>
      <c r="C58" s="40">
        <f t="shared" si="1"/>
        <v>1</v>
      </c>
      <c r="D58" s="41"/>
      <c r="E58" s="41"/>
      <c r="F58" s="41"/>
      <c r="G58" s="41">
        <v>1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</row>
    <row r="59" spans="1:37" x14ac:dyDescent="0.25">
      <c r="A59" s="40" t="s">
        <v>29</v>
      </c>
      <c r="B59" s="40"/>
      <c r="C59" s="40">
        <f t="shared" si="1"/>
        <v>1</v>
      </c>
      <c r="D59" s="41"/>
      <c r="E59" s="41"/>
      <c r="F59" s="41"/>
      <c r="G59" s="41">
        <v>1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</row>
    <row r="60" spans="1:37" x14ac:dyDescent="0.25">
      <c r="A60" s="40" t="s">
        <v>30</v>
      </c>
      <c r="B60" s="40"/>
      <c r="C60" s="40">
        <f t="shared" si="1"/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</row>
    <row r="61" spans="1:37" x14ac:dyDescent="0.25">
      <c r="A61" s="43" t="s">
        <v>35</v>
      </c>
      <c r="B61" s="43"/>
      <c r="C61" s="43">
        <f t="shared" si="1"/>
        <v>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8.75" x14ac:dyDescent="0.3">
      <c r="A62" s="46" t="s">
        <v>115</v>
      </c>
      <c r="B62" s="46">
        <f>SUM(C62:C65)</f>
        <v>6</v>
      </c>
      <c r="C62" s="47">
        <f t="shared" si="1"/>
        <v>0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:37" x14ac:dyDescent="0.25">
      <c r="A63" s="40" t="s">
        <v>116</v>
      </c>
      <c r="B63" s="40"/>
      <c r="C63" s="40">
        <f t="shared" si="1"/>
        <v>2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>
        <v>1</v>
      </c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>
        <v>1</v>
      </c>
      <c r="AI63" s="41"/>
      <c r="AJ63" s="41"/>
      <c r="AK63" s="41"/>
    </row>
    <row r="64" spans="1:37" x14ac:dyDescent="0.25">
      <c r="A64" s="40" t="s">
        <v>28</v>
      </c>
      <c r="B64" s="40"/>
      <c r="C64" s="40">
        <f t="shared" si="1"/>
        <v>2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>
        <v>1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>
        <v>1</v>
      </c>
      <c r="AE64" s="41"/>
      <c r="AF64" s="41"/>
      <c r="AG64" s="41"/>
      <c r="AH64" s="41"/>
      <c r="AI64" s="41"/>
      <c r="AJ64" s="41"/>
      <c r="AK64" s="41"/>
    </row>
    <row r="65" spans="1:37" x14ac:dyDescent="0.25">
      <c r="A65" s="43" t="s">
        <v>119</v>
      </c>
      <c r="B65" s="43"/>
      <c r="C65" s="43">
        <f t="shared" si="1"/>
        <v>2</v>
      </c>
      <c r="D65" s="44"/>
      <c r="E65" s="44"/>
      <c r="F65" s="44"/>
      <c r="G65" s="44"/>
      <c r="H65" s="44">
        <v>1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>
        <v>1</v>
      </c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8.75" x14ac:dyDescent="0.3">
      <c r="A66" s="46" t="s">
        <v>6</v>
      </c>
      <c r="B66" s="46">
        <f>SUM(C66:C79)</f>
        <v>20</v>
      </c>
      <c r="C66" s="47">
        <f t="shared" si="1"/>
        <v>0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1:37" x14ac:dyDescent="0.25">
      <c r="A67" s="40" t="s">
        <v>46</v>
      </c>
      <c r="B67" s="40"/>
      <c r="C67" s="40">
        <f t="shared" si="1"/>
        <v>2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>
        <v>1</v>
      </c>
      <c r="U67" s="41"/>
      <c r="V67" s="41"/>
      <c r="W67" s="41"/>
      <c r="X67" s="41"/>
      <c r="Y67" s="41"/>
      <c r="Z67" s="41"/>
      <c r="AA67" s="41"/>
      <c r="AB67" s="41">
        <v>1</v>
      </c>
      <c r="AC67" s="41"/>
      <c r="AD67" s="41"/>
      <c r="AE67" s="41"/>
      <c r="AF67" s="41"/>
      <c r="AG67" s="41"/>
      <c r="AH67" s="41"/>
      <c r="AI67" s="41"/>
      <c r="AJ67" s="41"/>
      <c r="AK67" s="41"/>
    </row>
    <row r="68" spans="1:37" x14ac:dyDescent="0.25">
      <c r="A68" s="40" t="s">
        <v>47</v>
      </c>
      <c r="B68" s="40"/>
      <c r="C68" s="40">
        <f t="shared" si="1"/>
        <v>2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>
        <v>1</v>
      </c>
      <c r="W68" s="41"/>
      <c r="X68" s="41"/>
      <c r="Y68" s="41"/>
      <c r="Z68" s="41"/>
      <c r="AA68" s="41"/>
      <c r="AB68" s="41">
        <v>1</v>
      </c>
      <c r="AC68" s="41"/>
      <c r="AD68" s="41"/>
      <c r="AE68" s="41"/>
      <c r="AF68" s="41"/>
      <c r="AG68" s="41"/>
      <c r="AH68" s="41"/>
      <c r="AI68" s="41"/>
      <c r="AJ68" s="41"/>
      <c r="AK68" s="41"/>
    </row>
    <row r="69" spans="1:37" x14ac:dyDescent="0.25">
      <c r="A69" s="40" t="s">
        <v>48</v>
      </c>
      <c r="B69" s="40"/>
      <c r="C69" s="40">
        <f t="shared" si="1"/>
        <v>2</v>
      </c>
      <c r="D69" s="41"/>
      <c r="E69" s="41"/>
      <c r="F69" s="41"/>
      <c r="G69" s="41"/>
      <c r="H69" s="41">
        <v>1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>
        <v>1</v>
      </c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</row>
    <row r="70" spans="1:37" x14ac:dyDescent="0.25">
      <c r="A70" s="40" t="s">
        <v>70</v>
      </c>
      <c r="B70" s="40"/>
      <c r="C70" s="40">
        <f t="shared" si="1"/>
        <v>1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>
        <v>1</v>
      </c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37" x14ac:dyDescent="0.25">
      <c r="A71" s="40" t="s">
        <v>50</v>
      </c>
      <c r="B71" s="40"/>
      <c r="C71" s="40">
        <f t="shared" si="1"/>
        <v>1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>
        <v>1</v>
      </c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</row>
    <row r="72" spans="1:37" x14ac:dyDescent="0.25">
      <c r="A72" s="40" t="s">
        <v>83</v>
      </c>
      <c r="B72" s="40"/>
      <c r="C72" s="40">
        <f t="shared" ref="C72:C135" si="2">COUNTA(D72:AK72)</f>
        <v>1</v>
      </c>
      <c r="D72" s="41"/>
      <c r="E72" s="41"/>
      <c r="F72" s="41"/>
      <c r="G72" s="41"/>
      <c r="H72" s="41"/>
      <c r="I72" s="41">
        <v>1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x14ac:dyDescent="0.25">
      <c r="A73" s="40" t="s">
        <v>87</v>
      </c>
      <c r="B73" s="40"/>
      <c r="C73" s="40">
        <f t="shared" si="2"/>
        <v>1</v>
      </c>
      <c r="D73" s="41"/>
      <c r="E73" s="41"/>
      <c r="F73" s="41"/>
      <c r="G73" s="41">
        <v>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</row>
    <row r="74" spans="1:37" x14ac:dyDescent="0.25">
      <c r="A74" s="40" t="s">
        <v>88</v>
      </c>
      <c r="B74" s="40"/>
      <c r="C74" s="40">
        <f t="shared" si="2"/>
        <v>1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>
        <v>1</v>
      </c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</row>
    <row r="75" spans="1:37" x14ac:dyDescent="0.25">
      <c r="A75" s="40" t="s">
        <v>89</v>
      </c>
      <c r="B75" s="40"/>
      <c r="C75" s="40">
        <f t="shared" si="2"/>
        <v>1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>
        <v>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</row>
    <row r="76" spans="1:37" x14ac:dyDescent="0.25">
      <c r="A76" s="40" t="s">
        <v>106</v>
      </c>
      <c r="B76" s="40"/>
      <c r="C76" s="40">
        <f t="shared" si="2"/>
        <v>2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>
        <v>1</v>
      </c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>
        <v>1</v>
      </c>
    </row>
    <row r="77" spans="1:37" x14ac:dyDescent="0.25">
      <c r="A77" s="40" t="s">
        <v>110</v>
      </c>
      <c r="B77" s="40"/>
      <c r="C77" s="40">
        <f t="shared" si="2"/>
        <v>0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37" x14ac:dyDescent="0.25">
      <c r="A78" s="40" t="s">
        <v>49</v>
      </c>
      <c r="B78" s="40"/>
      <c r="C78" s="40">
        <f t="shared" si="2"/>
        <v>4</v>
      </c>
      <c r="D78" s="41"/>
      <c r="E78" s="41"/>
      <c r="F78" s="41">
        <v>1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>
        <v>1</v>
      </c>
      <c r="AI78" s="41">
        <v>1</v>
      </c>
      <c r="AJ78" s="41"/>
      <c r="AK78" s="41">
        <v>1</v>
      </c>
    </row>
    <row r="79" spans="1:37" x14ac:dyDescent="0.25">
      <c r="A79" s="43" t="s">
        <v>61</v>
      </c>
      <c r="B79" s="43"/>
      <c r="C79" s="43">
        <f t="shared" si="2"/>
        <v>2</v>
      </c>
      <c r="D79" s="44"/>
      <c r="E79" s="44"/>
      <c r="F79" s="44"/>
      <c r="G79" s="44">
        <v>1</v>
      </c>
      <c r="H79" s="44"/>
      <c r="I79" s="44"/>
      <c r="J79" s="44">
        <v>1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8.75" x14ac:dyDescent="0.3">
      <c r="A80" s="46" t="s">
        <v>12</v>
      </c>
      <c r="B80" s="46">
        <f>SUM(C80:C93)</f>
        <v>11</v>
      </c>
      <c r="C80" s="47">
        <f t="shared" si="2"/>
        <v>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</row>
    <row r="81" spans="1:37" x14ac:dyDescent="0.25">
      <c r="A81" s="40" t="s">
        <v>51</v>
      </c>
      <c r="B81" s="40"/>
      <c r="C81" s="40">
        <f t="shared" si="2"/>
        <v>1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>
        <v>1</v>
      </c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</row>
    <row r="82" spans="1:37" x14ac:dyDescent="0.25">
      <c r="A82" s="40" t="s">
        <v>52</v>
      </c>
      <c r="B82" s="40"/>
      <c r="C82" s="40">
        <f t="shared" si="2"/>
        <v>3</v>
      </c>
      <c r="D82" s="41"/>
      <c r="E82" s="41"/>
      <c r="F82" s="41"/>
      <c r="G82" s="41">
        <v>1</v>
      </c>
      <c r="H82" s="41"/>
      <c r="I82" s="41"/>
      <c r="J82" s="41"/>
      <c r="K82" s="41"/>
      <c r="L82" s="41"/>
      <c r="M82" s="41">
        <v>1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>
        <v>1</v>
      </c>
      <c r="AI82" s="41"/>
      <c r="AJ82" s="41"/>
      <c r="AK82" s="41"/>
    </row>
    <row r="83" spans="1:37" x14ac:dyDescent="0.25">
      <c r="A83" s="40" t="s">
        <v>53</v>
      </c>
      <c r="B83" s="40"/>
      <c r="C83" s="40">
        <f t="shared" si="2"/>
        <v>1</v>
      </c>
      <c r="D83" s="41"/>
      <c r="E83" s="41"/>
      <c r="F83" s="41"/>
      <c r="G83" s="41">
        <v>1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</row>
    <row r="84" spans="1:37" x14ac:dyDescent="0.25">
      <c r="A84" s="40" t="s">
        <v>54</v>
      </c>
      <c r="B84" s="40"/>
      <c r="C84" s="40">
        <f t="shared" si="2"/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</row>
    <row r="85" spans="1:37" x14ac:dyDescent="0.25">
      <c r="A85" s="40" t="s">
        <v>55</v>
      </c>
      <c r="B85" s="40"/>
      <c r="C85" s="40">
        <f t="shared" si="2"/>
        <v>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</row>
    <row r="86" spans="1:37" x14ac:dyDescent="0.25">
      <c r="A86" s="40" t="s">
        <v>56</v>
      </c>
      <c r="B86" s="40"/>
      <c r="C86" s="40">
        <f t="shared" si="2"/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</row>
    <row r="87" spans="1:37" x14ac:dyDescent="0.25">
      <c r="A87" s="40" t="s">
        <v>57</v>
      </c>
      <c r="B87" s="40"/>
      <c r="C87" s="40">
        <f t="shared" si="2"/>
        <v>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</row>
    <row r="88" spans="1:37" x14ac:dyDescent="0.25">
      <c r="A88" s="40" t="s">
        <v>71</v>
      </c>
      <c r="B88" s="40"/>
      <c r="C88" s="40">
        <f t="shared" si="2"/>
        <v>3</v>
      </c>
      <c r="D88" s="41"/>
      <c r="E88" s="41"/>
      <c r="F88" s="41">
        <v>1</v>
      </c>
      <c r="G88" s="41"/>
      <c r="H88" s="41"/>
      <c r="I88" s="41">
        <v>1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>
        <v>1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</row>
    <row r="89" spans="1:37" x14ac:dyDescent="0.25">
      <c r="A89" s="40" t="s">
        <v>62</v>
      </c>
      <c r="B89" s="40"/>
      <c r="C89" s="40">
        <f t="shared" si="2"/>
        <v>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>
        <v>1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</row>
    <row r="90" spans="1:37" x14ac:dyDescent="0.25">
      <c r="A90" s="40" t="s">
        <v>63</v>
      </c>
      <c r="B90" s="40"/>
      <c r="C90" s="40">
        <f t="shared" si="2"/>
        <v>1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>
        <v>1</v>
      </c>
      <c r="AI90" s="41"/>
      <c r="AJ90" s="41"/>
      <c r="AK90" s="41"/>
    </row>
    <row r="91" spans="1:37" x14ac:dyDescent="0.25">
      <c r="A91" s="40" t="s">
        <v>65</v>
      </c>
      <c r="B91" s="40"/>
      <c r="C91" s="40">
        <f t="shared" si="2"/>
        <v>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</row>
    <row r="92" spans="1:37" x14ac:dyDescent="0.25">
      <c r="A92" s="40" t="s">
        <v>64</v>
      </c>
      <c r="B92" s="40"/>
      <c r="C92" s="40">
        <f t="shared" si="2"/>
        <v>1</v>
      </c>
      <c r="D92" s="41"/>
      <c r="E92" s="41"/>
      <c r="F92" s="41"/>
      <c r="G92" s="41"/>
      <c r="H92" s="41">
        <v>1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</row>
    <row r="93" spans="1:37" x14ac:dyDescent="0.25">
      <c r="A93" s="43" t="s">
        <v>94</v>
      </c>
      <c r="B93" s="43"/>
      <c r="C93" s="43">
        <f t="shared" si="2"/>
        <v>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8.75" x14ac:dyDescent="0.3">
      <c r="A94" s="46" t="s">
        <v>125</v>
      </c>
      <c r="B94" s="46">
        <f>SUM(C94:C107)</f>
        <v>8</v>
      </c>
      <c r="C94" s="47">
        <f t="shared" si="2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</row>
    <row r="95" spans="1:37" x14ac:dyDescent="0.25">
      <c r="A95" s="40" t="s">
        <v>126</v>
      </c>
      <c r="B95" s="40"/>
      <c r="C95" s="40">
        <f t="shared" si="2"/>
        <v>1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>
        <v>1</v>
      </c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1:37" x14ac:dyDescent="0.25">
      <c r="A96" s="40" t="s">
        <v>80</v>
      </c>
      <c r="B96" s="40"/>
      <c r="C96" s="40">
        <f t="shared" si="2"/>
        <v>1</v>
      </c>
      <c r="D96" s="41"/>
      <c r="E96" s="41"/>
      <c r="F96" s="41"/>
      <c r="G96" s="41">
        <v>1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1:37" x14ac:dyDescent="0.25">
      <c r="A97" s="40" t="s">
        <v>95</v>
      </c>
      <c r="B97" s="40"/>
      <c r="C97" s="40">
        <f t="shared" si="2"/>
        <v>2</v>
      </c>
      <c r="D97" s="41"/>
      <c r="E97" s="41"/>
      <c r="F97" s="41"/>
      <c r="G97" s="41">
        <v>1</v>
      </c>
      <c r="H97" s="41"/>
      <c r="I97" s="41">
        <v>1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1:37" x14ac:dyDescent="0.25">
      <c r="A98" s="40" t="s">
        <v>81</v>
      </c>
      <c r="B98" s="40"/>
      <c r="C98" s="40">
        <f t="shared" si="2"/>
        <v>1</v>
      </c>
      <c r="D98" s="41"/>
      <c r="E98" s="41"/>
      <c r="F98" s="41"/>
      <c r="G98" s="41">
        <v>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1:37" x14ac:dyDescent="0.25">
      <c r="A99" s="40" t="s">
        <v>134</v>
      </c>
      <c r="B99" s="40"/>
      <c r="C99" s="40">
        <f t="shared" si="2"/>
        <v>1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>
        <v>1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1:37" x14ac:dyDescent="0.25">
      <c r="A100" s="40" t="s">
        <v>111</v>
      </c>
      <c r="B100" s="40"/>
      <c r="C100" s="40">
        <f t="shared" si="2"/>
        <v>0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1:37" x14ac:dyDescent="0.25">
      <c r="A101" s="40" t="s">
        <v>109</v>
      </c>
      <c r="B101" s="40"/>
      <c r="C101" s="40">
        <f t="shared" si="2"/>
        <v>0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37" x14ac:dyDescent="0.25">
      <c r="A102" s="40" t="s">
        <v>139</v>
      </c>
      <c r="B102" s="40"/>
      <c r="C102" s="40">
        <f t="shared" si="2"/>
        <v>0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spans="1:37" x14ac:dyDescent="0.25">
      <c r="A103" s="40" t="s">
        <v>40</v>
      </c>
      <c r="B103" s="40"/>
      <c r="C103" s="40">
        <f t="shared" si="2"/>
        <v>0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</row>
    <row r="104" spans="1:37" x14ac:dyDescent="0.25">
      <c r="A104" s="40" t="s">
        <v>75</v>
      </c>
      <c r="B104" s="40"/>
      <c r="C104" s="40">
        <f t="shared" si="2"/>
        <v>0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</row>
    <row r="105" spans="1:37" x14ac:dyDescent="0.25">
      <c r="A105" s="40" t="s">
        <v>104</v>
      </c>
      <c r="B105" s="40"/>
      <c r="C105" s="40">
        <f t="shared" si="2"/>
        <v>0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</row>
    <row r="106" spans="1:37" x14ac:dyDescent="0.25">
      <c r="A106" s="40" t="s">
        <v>143</v>
      </c>
      <c r="B106" s="40"/>
      <c r="C106" s="40">
        <f t="shared" si="2"/>
        <v>2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>
        <v>1</v>
      </c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>
        <v>1</v>
      </c>
      <c r="AH106" s="41"/>
      <c r="AI106" s="41"/>
      <c r="AJ106" s="41"/>
      <c r="AK106" s="41"/>
    </row>
    <row r="107" spans="1:37" x14ac:dyDescent="0.25">
      <c r="A107" s="43" t="s">
        <v>145</v>
      </c>
      <c r="B107" s="43"/>
      <c r="C107" s="43">
        <f t="shared" si="2"/>
        <v>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8.75" x14ac:dyDescent="0.3">
      <c r="A108" s="46" t="s">
        <v>13</v>
      </c>
      <c r="B108" s="46">
        <f>SUM(C108:C121)</f>
        <v>13</v>
      </c>
      <c r="C108" s="47">
        <f t="shared" si="2"/>
        <v>0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</row>
    <row r="109" spans="1:37" x14ac:dyDescent="0.25">
      <c r="A109" s="40" t="s">
        <v>69</v>
      </c>
      <c r="B109" s="40"/>
      <c r="C109" s="40">
        <f t="shared" si="2"/>
        <v>1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>
        <v>1</v>
      </c>
      <c r="AJ109" s="41"/>
      <c r="AK109" s="41"/>
    </row>
    <row r="110" spans="1:37" x14ac:dyDescent="0.25">
      <c r="A110" s="40" t="s">
        <v>36</v>
      </c>
      <c r="B110" s="40"/>
      <c r="C110" s="40">
        <f t="shared" si="2"/>
        <v>2</v>
      </c>
      <c r="D110" s="41"/>
      <c r="E110" s="41"/>
      <c r="F110" s="41"/>
      <c r="G110" s="41"/>
      <c r="H110" s="41"/>
      <c r="I110" s="41"/>
      <c r="J110" s="41">
        <v>1</v>
      </c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>
        <v>1</v>
      </c>
      <c r="AE110" s="41"/>
      <c r="AF110" s="41"/>
      <c r="AG110" s="41"/>
      <c r="AH110" s="41"/>
      <c r="AI110" s="41"/>
      <c r="AJ110" s="41"/>
      <c r="AK110" s="41"/>
    </row>
    <row r="111" spans="1:37" x14ac:dyDescent="0.25">
      <c r="A111" s="40" t="s">
        <v>37</v>
      </c>
      <c r="B111" s="40"/>
      <c r="C111" s="40">
        <f t="shared" si="2"/>
        <v>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>
        <v>1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</row>
    <row r="112" spans="1:37" x14ac:dyDescent="0.25">
      <c r="A112" s="40" t="s">
        <v>131</v>
      </c>
      <c r="B112" s="40"/>
      <c r="C112" s="40">
        <f t="shared" si="2"/>
        <v>4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>
        <v>1</v>
      </c>
      <c r="W112" s="41"/>
      <c r="X112" s="41"/>
      <c r="Y112" s="41">
        <v>1</v>
      </c>
      <c r="Z112" s="41"/>
      <c r="AA112" s="41">
        <v>1</v>
      </c>
      <c r="AB112" s="41"/>
      <c r="AC112" s="41"/>
      <c r="AD112" s="41"/>
      <c r="AE112" s="41"/>
      <c r="AF112" s="41"/>
      <c r="AG112" s="41"/>
      <c r="AH112" s="41"/>
      <c r="AI112" s="41">
        <v>1</v>
      </c>
      <c r="AJ112" s="41"/>
      <c r="AK112" s="41"/>
    </row>
    <row r="113" spans="1:37" x14ac:dyDescent="0.25">
      <c r="A113" s="40" t="s">
        <v>42</v>
      </c>
      <c r="B113" s="40"/>
      <c r="C113" s="40">
        <f t="shared" si="2"/>
        <v>0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37" x14ac:dyDescent="0.25">
      <c r="A114" s="40" t="s">
        <v>38</v>
      </c>
      <c r="B114" s="40"/>
      <c r="C114" s="40">
        <f t="shared" si="2"/>
        <v>0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:37" x14ac:dyDescent="0.25">
      <c r="A115" s="40" t="s">
        <v>39</v>
      </c>
      <c r="B115" s="40"/>
      <c r="C115" s="40">
        <f t="shared" si="2"/>
        <v>1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>
        <v>1</v>
      </c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:37" x14ac:dyDescent="0.25">
      <c r="A116" s="40" t="s">
        <v>41</v>
      </c>
      <c r="B116" s="40"/>
      <c r="C116" s="40">
        <f t="shared" si="2"/>
        <v>1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>
        <v>1</v>
      </c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37" x14ac:dyDescent="0.25">
      <c r="A117" s="40" t="s">
        <v>43</v>
      </c>
      <c r="B117" s="40"/>
      <c r="C117" s="40">
        <f t="shared" si="2"/>
        <v>0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:37" x14ac:dyDescent="0.25">
      <c r="A118" s="40" t="s">
        <v>68</v>
      </c>
      <c r="B118" s="40"/>
      <c r="C118" s="40">
        <f t="shared" si="2"/>
        <v>1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>
        <v>1</v>
      </c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</row>
    <row r="119" spans="1:37" x14ac:dyDescent="0.25">
      <c r="A119" s="40" t="s">
        <v>141</v>
      </c>
      <c r="B119" s="40"/>
      <c r="C119" s="40">
        <f t="shared" si="2"/>
        <v>0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:37" x14ac:dyDescent="0.25">
      <c r="A120" s="40" t="s">
        <v>76</v>
      </c>
      <c r="B120" s="40"/>
      <c r="C120" s="40">
        <f t="shared" si="2"/>
        <v>1</v>
      </c>
      <c r="D120" s="41"/>
      <c r="E120" s="41"/>
      <c r="F120" s="41"/>
      <c r="G120" s="41">
        <v>1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:37" x14ac:dyDescent="0.25">
      <c r="A121" s="43" t="s">
        <v>92</v>
      </c>
      <c r="B121" s="43"/>
      <c r="C121" s="43">
        <f t="shared" si="2"/>
        <v>1</v>
      </c>
      <c r="D121" s="44"/>
      <c r="E121" s="44"/>
      <c r="F121" s="44"/>
      <c r="G121" s="44">
        <v>1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8.75" x14ac:dyDescent="0.3">
      <c r="A122" s="46" t="s">
        <v>8</v>
      </c>
      <c r="B122" s="46">
        <f>SUM(C122:C135)</f>
        <v>16</v>
      </c>
      <c r="C122" s="47">
        <f t="shared" si="2"/>
        <v>1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>
        <v>1</v>
      </c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</row>
    <row r="123" spans="1:37" x14ac:dyDescent="0.25">
      <c r="A123" s="40" t="s">
        <v>127</v>
      </c>
      <c r="B123" s="40"/>
      <c r="C123" s="40">
        <f t="shared" si="2"/>
        <v>3</v>
      </c>
      <c r="D123" s="41"/>
      <c r="E123" s="41"/>
      <c r="F123" s="41"/>
      <c r="G123" s="41"/>
      <c r="H123" s="41">
        <v>1</v>
      </c>
      <c r="I123" s="41"/>
      <c r="J123" s="41"/>
      <c r="K123" s="41"/>
      <c r="L123" s="41">
        <v>1</v>
      </c>
      <c r="M123" s="41"/>
      <c r="N123" s="41"/>
      <c r="O123" s="41"/>
      <c r="P123" s="41"/>
      <c r="Q123" s="41"/>
      <c r="R123" s="41"/>
      <c r="S123" s="41"/>
      <c r="T123" s="41"/>
      <c r="U123" s="41"/>
      <c r="V123" s="41">
        <v>1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1:37" x14ac:dyDescent="0.25">
      <c r="A124" s="40" t="s">
        <v>77</v>
      </c>
      <c r="B124" s="40"/>
      <c r="C124" s="40">
        <f t="shared" si="2"/>
        <v>2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>
        <v>1</v>
      </c>
      <c r="W124" s="41"/>
      <c r="X124" s="41"/>
      <c r="Y124" s="41"/>
      <c r="Z124" s="41"/>
      <c r="AA124" s="41"/>
      <c r="AB124" s="41">
        <v>1</v>
      </c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:37" x14ac:dyDescent="0.25">
      <c r="A125" s="40" t="s">
        <v>82</v>
      </c>
      <c r="B125" s="40"/>
      <c r="C125" s="40">
        <f t="shared" si="2"/>
        <v>2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>
        <v>1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>
        <v>1</v>
      </c>
    </row>
    <row r="126" spans="1:37" x14ac:dyDescent="0.25">
      <c r="A126" s="40" t="s">
        <v>132</v>
      </c>
      <c r="B126" s="40"/>
      <c r="C126" s="40">
        <f t="shared" si="2"/>
        <v>0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1:37" x14ac:dyDescent="0.25">
      <c r="A127" s="40" t="s">
        <v>102</v>
      </c>
      <c r="B127" s="40"/>
      <c r="C127" s="40">
        <f t="shared" si="2"/>
        <v>1</v>
      </c>
      <c r="D127" s="41"/>
      <c r="E127" s="41"/>
      <c r="F127" s="41"/>
      <c r="G127" s="41">
        <v>1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:37" x14ac:dyDescent="0.25">
      <c r="A128" s="40" t="s">
        <v>91</v>
      </c>
      <c r="B128" s="40"/>
      <c r="C128" s="40">
        <f t="shared" si="2"/>
        <v>1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>
        <v>1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</row>
    <row r="129" spans="1:37" x14ac:dyDescent="0.25">
      <c r="A129" s="40" t="s">
        <v>107</v>
      </c>
      <c r="B129" s="40"/>
      <c r="C129" s="40">
        <f t="shared" si="2"/>
        <v>1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>
        <v>1</v>
      </c>
    </row>
    <row r="130" spans="1:37" x14ac:dyDescent="0.25">
      <c r="A130" s="40" t="s">
        <v>100</v>
      </c>
      <c r="B130" s="40"/>
      <c r="C130" s="40">
        <f t="shared" si="2"/>
        <v>0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1:37" x14ac:dyDescent="0.25">
      <c r="A131" s="40" t="s">
        <v>140</v>
      </c>
      <c r="B131" s="40"/>
      <c r="C131" s="40">
        <f t="shared" si="2"/>
        <v>0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1:37" x14ac:dyDescent="0.25">
      <c r="A132" s="40" t="s">
        <v>60</v>
      </c>
      <c r="B132" s="40"/>
      <c r="C132" s="40">
        <f t="shared" si="2"/>
        <v>1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>
        <v>1</v>
      </c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</row>
    <row r="133" spans="1:37" x14ac:dyDescent="0.25">
      <c r="A133" s="40" t="s">
        <v>142</v>
      </c>
      <c r="B133" s="40"/>
      <c r="C133" s="40">
        <f t="shared" si="2"/>
        <v>0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</row>
    <row r="134" spans="1:37" x14ac:dyDescent="0.25">
      <c r="A134" s="40" t="s">
        <v>101</v>
      </c>
      <c r="B134" s="40"/>
      <c r="C134" s="40">
        <f t="shared" si="2"/>
        <v>1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>
        <v>1</v>
      </c>
      <c r="AG134" s="41"/>
      <c r="AH134" s="41"/>
      <c r="AI134" s="41"/>
      <c r="AJ134" s="41"/>
      <c r="AK134" s="41"/>
    </row>
    <row r="135" spans="1:37" x14ac:dyDescent="0.25">
      <c r="A135" s="49" t="s">
        <v>146</v>
      </c>
      <c r="B135" s="49"/>
      <c r="C135" s="43">
        <f t="shared" si="2"/>
        <v>3</v>
      </c>
      <c r="D135" s="44"/>
      <c r="E135" s="44"/>
      <c r="F135" s="44"/>
      <c r="G135" s="44">
        <v>1</v>
      </c>
      <c r="H135" s="44"/>
      <c r="I135" s="44"/>
      <c r="J135" s="44">
        <v>1</v>
      </c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>
        <v>1</v>
      </c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8.75" x14ac:dyDescent="0.3">
      <c r="A136" s="46" t="s">
        <v>10</v>
      </c>
      <c r="B136" s="46">
        <f>SUM(C136:C149)</f>
        <v>6</v>
      </c>
      <c r="C136" s="47">
        <f t="shared" ref="C136:C168" si="3">COUNTA(D136:AK136)</f>
        <v>1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>
        <v>1</v>
      </c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</row>
    <row r="137" spans="1:37" x14ac:dyDescent="0.25">
      <c r="A137" s="40" t="s">
        <v>58</v>
      </c>
      <c r="B137" s="40"/>
      <c r="C137" s="40">
        <f t="shared" si="3"/>
        <v>0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</row>
    <row r="138" spans="1:37" x14ac:dyDescent="0.25">
      <c r="A138" s="40" t="s">
        <v>129</v>
      </c>
      <c r="B138" s="40"/>
      <c r="C138" s="40">
        <f t="shared" si="3"/>
        <v>1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>
        <v>1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</row>
    <row r="139" spans="1:37" x14ac:dyDescent="0.25">
      <c r="A139" s="40" t="s">
        <v>59</v>
      </c>
      <c r="B139" s="40"/>
      <c r="C139" s="40">
        <f t="shared" si="3"/>
        <v>0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x14ac:dyDescent="0.25">
      <c r="A140" s="40" t="s">
        <v>133</v>
      </c>
      <c r="B140" s="40"/>
      <c r="C140" s="40">
        <f t="shared" si="3"/>
        <v>2</v>
      </c>
      <c r="D140" s="41"/>
      <c r="E140" s="41"/>
      <c r="F140" s="41"/>
      <c r="G140" s="41">
        <v>1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>
        <v>1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37" x14ac:dyDescent="0.25">
      <c r="A141" s="40" t="s">
        <v>135</v>
      </c>
      <c r="B141" s="40"/>
      <c r="C141" s="40">
        <f t="shared" si="3"/>
        <v>0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</row>
    <row r="142" spans="1:37" x14ac:dyDescent="0.25">
      <c r="A142" s="40" t="s">
        <v>137</v>
      </c>
      <c r="B142" s="40"/>
      <c r="C142" s="40">
        <f t="shared" si="3"/>
        <v>1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>
        <v>1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</row>
    <row r="143" spans="1:37" x14ac:dyDescent="0.25">
      <c r="A143" s="40" t="s">
        <v>84</v>
      </c>
      <c r="B143" s="40"/>
      <c r="C143" s="40">
        <f t="shared" si="3"/>
        <v>0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37" x14ac:dyDescent="0.25">
      <c r="A144" s="40" t="s">
        <v>85</v>
      </c>
      <c r="B144" s="40"/>
      <c r="C144" s="40">
        <f t="shared" si="3"/>
        <v>0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37" x14ac:dyDescent="0.25">
      <c r="A145" s="40" t="s">
        <v>86</v>
      </c>
      <c r="B145" s="40"/>
      <c r="C145" s="40">
        <f t="shared" si="3"/>
        <v>0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:37" x14ac:dyDescent="0.25">
      <c r="A146" s="40" t="s">
        <v>98</v>
      </c>
      <c r="B146" s="40"/>
      <c r="C146" s="40">
        <f t="shared" si="3"/>
        <v>0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1:37" x14ac:dyDescent="0.25">
      <c r="A147" s="40" t="s">
        <v>99</v>
      </c>
      <c r="B147" s="40"/>
      <c r="C147" s="40">
        <f t="shared" si="3"/>
        <v>0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:37" x14ac:dyDescent="0.25">
      <c r="A148" s="40" t="s">
        <v>144</v>
      </c>
      <c r="B148" s="40"/>
      <c r="C148" s="40">
        <f t="shared" si="3"/>
        <v>1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>
        <v>1</v>
      </c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:37" x14ac:dyDescent="0.25">
      <c r="A149" s="49" t="s">
        <v>93</v>
      </c>
      <c r="B149" s="49"/>
      <c r="C149" s="43">
        <f t="shared" si="3"/>
        <v>0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37" ht="18.75" x14ac:dyDescent="0.3">
      <c r="A150" s="46" t="s">
        <v>11</v>
      </c>
      <c r="B150" s="46">
        <f>SUM(C150:C158)</f>
        <v>5</v>
      </c>
      <c r="C150" s="47">
        <f t="shared" si="3"/>
        <v>0</v>
      </c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</row>
    <row r="151" spans="1:37" x14ac:dyDescent="0.25">
      <c r="A151" s="40" t="s">
        <v>128</v>
      </c>
      <c r="B151" s="40"/>
      <c r="C151" s="40">
        <f t="shared" si="3"/>
        <v>1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>
        <v>1</v>
      </c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1:37" x14ac:dyDescent="0.25">
      <c r="A152" s="40" t="s">
        <v>130</v>
      </c>
      <c r="B152" s="40"/>
      <c r="C152" s="40">
        <f t="shared" si="3"/>
        <v>0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</row>
    <row r="153" spans="1:37" x14ac:dyDescent="0.25">
      <c r="A153" s="40" t="s">
        <v>78</v>
      </c>
      <c r="B153" s="40"/>
      <c r="C153" s="40">
        <f t="shared" si="3"/>
        <v>0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1:37" x14ac:dyDescent="0.25">
      <c r="A154" s="40" t="s">
        <v>44</v>
      </c>
      <c r="B154" s="40"/>
      <c r="C154" s="40">
        <f t="shared" si="3"/>
        <v>1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>
        <v>1</v>
      </c>
    </row>
    <row r="155" spans="1:37" x14ac:dyDescent="0.25">
      <c r="A155" s="40" t="s">
        <v>136</v>
      </c>
      <c r="B155" s="40"/>
      <c r="C155" s="40">
        <f t="shared" si="3"/>
        <v>1</v>
      </c>
      <c r="D155" s="41"/>
      <c r="E155" s="41"/>
      <c r="F155" s="41"/>
      <c r="G155" s="41"/>
      <c r="H155" s="41"/>
      <c r="I155" s="41"/>
      <c r="J155" s="41"/>
      <c r="K155" s="41"/>
      <c r="L155" s="41"/>
      <c r="M155" s="41">
        <v>1</v>
      </c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</row>
    <row r="156" spans="1:37" x14ac:dyDescent="0.25">
      <c r="A156" s="40" t="s">
        <v>138</v>
      </c>
      <c r="B156" s="40"/>
      <c r="C156" s="40">
        <f t="shared" si="3"/>
        <v>0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</row>
    <row r="157" spans="1:37" x14ac:dyDescent="0.25">
      <c r="A157" s="40" t="s">
        <v>105</v>
      </c>
      <c r="B157" s="40"/>
      <c r="C157" s="40">
        <f t="shared" si="3"/>
        <v>1</v>
      </c>
      <c r="D157" s="41"/>
      <c r="E157" s="41"/>
      <c r="F157" s="41"/>
      <c r="G157" s="41"/>
      <c r="H157" s="41"/>
      <c r="I157" s="41"/>
      <c r="J157" s="41">
        <v>1</v>
      </c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</row>
    <row r="158" spans="1:37" x14ac:dyDescent="0.25">
      <c r="A158" s="43" t="s">
        <v>45</v>
      </c>
      <c r="B158" s="43"/>
      <c r="C158" s="43">
        <f t="shared" si="3"/>
        <v>1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>
        <v>1</v>
      </c>
    </row>
    <row r="159" spans="1:37" ht="18.75" x14ac:dyDescent="0.3">
      <c r="A159" s="46" t="s">
        <v>156</v>
      </c>
      <c r="B159" s="46">
        <f>SUM(C159:C163)</f>
        <v>1</v>
      </c>
      <c r="C159" s="47">
        <f t="shared" si="3"/>
        <v>0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</row>
    <row r="160" spans="1:37" x14ac:dyDescent="0.25">
      <c r="A160" s="40" t="s">
        <v>157</v>
      </c>
      <c r="B160" s="40"/>
      <c r="C160" s="40">
        <f t="shared" si="3"/>
        <v>0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</row>
    <row r="161" spans="1:37" x14ac:dyDescent="0.25">
      <c r="A161" s="40" t="s">
        <v>160</v>
      </c>
      <c r="B161" s="40"/>
      <c r="C161" s="40">
        <f t="shared" si="3"/>
        <v>0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</row>
    <row r="162" spans="1:37" x14ac:dyDescent="0.25">
      <c r="A162" s="40" t="s">
        <v>158</v>
      </c>
      <c r="B162" s="40"/>
      <c r="C162" s="40">
        <f t="shared" si="3"/>
        <v>1</v>
      </c>
      <c r="D162" s="41"/>
      <c r="E162" s="41"/>
      <c r="F162" s="41"/>
      <c r="G162" s="41">
        <v>1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</row>
    <row r="163" spans="1:37" x14ac:dyDescent="0.25">
      <c r="A163" s="43" t="s">
        <v>159</v>
      </c>
      <c r="B163" s="43"/>
      <c r="C163" s="43">
        <f t="shared" si="3"/>
        <v>0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8.75" x14ac:dyDescent="0.3">
      <c r="A164" s="46" t="s">
        <v>168</v>
      </c>
      <c r="B164" s="46">
        <f>SUM(C164:C168)</f>
        <v>5</v>
      </c>
      <c r="C164" s="47">
        <f t="shared" si="3"/>
        <v>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</row>
    <row r="165" spans="1:37" x14ac:dyDescent="0.25">
      <c r="A165" s="50" t="s">
        <v>198</v>
      </c>
      <c r="B165" s="50"/>
      <c r="C165" s="40">
        <f t="shared" si="3"/>
        <v>2</v>
      </c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>
        <v>1</v>
      </c>
      <c r="AI165" s="41">
        <v>1</v>
      </c>
      <c r="AJ165" s="41"/>
      <c r="AK165" s="41"/>
    </row>
    <row r="166" spans="1:37" x14ac:dyDescent="0.25">
      <c r="A166" s="50" t="s">
        <v>199</v>
      </c>
      <c r="B166" s="50"/>
      <c r="C166" s="40">
        <f t="shared" si="3"/>
        <v>1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>
        <v>1</v>
      </c>
      <c r="AI166" s="41"/>
      <c r="AJ166" s="41"/>
      <c r="AK166" s="41"/>
    </row>
    <row r="167" spans="1:37" x14ac:dyDescent="0.25">
      <c r="A167" s="50" t="s">
        <v>200</v>
      </c>
      <c r="B167" s="50"/>
      <c r="C167" s="40">
        <f t="shared" si="3"/>
        <v>1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>
        <v>1</v>
      </c>
      <c r="AJ167" s="41"/>
      <c r="AK167" s="41"/>
    </row>
    <row r="168" spans="1:37" x14ac:dyDescent="0.25">
      <c r="A168" s="49" t="s">
        <v>169</v>
      </c>
      <c r="B168" s="49"/>
      <c r="C168" s="43">
        <f t="shared" si="3"/>
        <v>1</v>
      </c>
      <c r="D168" s="44"/>
      <c r="E168" s="44"/>
      <c r="F168" s="44"/>
      <c r="G168" s="44">
        <v>1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x14ac:dyDescent="0.25">
      <c r="C169" s="41"/>
      <c r="AK169" s="41"/>
    </row>
    <row r="170" spans="1:37" x14ac:dyDescent="0.25">
      <c r="A170" s="51" t="s">
        <v>191</v>
      </c>
      <c r="B170" s="52"/>
      <c r="C170" s="53"/>
      <c r="AK170" s="41"/>
    </row>
    <row r="171" spans="1:37" x14ac:dyDescent="0.25">
      <c r="A171" s="54" t="s">
        <v>195</v>
      </c>
      <c r="B171" s="41"/>
      <c r="C171" s="42">
        <f>MIN(C6:C168)</f>
        <v>0</v>
      </c>
      <c r="AK171" s="41"/>
    </row>
    <row r="172" spans="1:37" x14ac:dyDescent="0.25">
      <c r="A172" s="54" t="s">
        <v>196</v>
      </c>
      <c r="B172" s="41"/>
      <c r="C172" s="55">
        <f>AVERAGE(C6:C168)</f>
        <v>1.0736196319018405</v>
      </c>
      <c r="AK172" s="41"/>
    </row>
    <row r="173" spans="1:37" x14ac:dyDescent="0.25">
      <c r="A173" s="56" t="s">
        <v>197</v>
      </c>
      <c r="B173" s="44"/>
      <c r="C173" s="45">
        <f>MAX(C6:C168)</f>
        <v>16</v>
      </c>
      <c r="AK173" s="41"/>
    </row>
    <row r="174" spans="1:37" x14ac:dyDescent="0.25">
      <c r="C174" s="41"/>
      <c r="AK174" s="41"/>
    </row>
    <row r="175" spans="1:37" x14ac:dyDescent="0.25">
      <c r="A175" s="57" t="s">
        <v>204</v>
      </c>
      <c r="B175" s="58"/>
      <c r="C175" s="58">
        <f>SUM(D175:AY175)</f>
        <v>175</v>
      </c>
      <c r="D175" s="58">
        <f t="shared" ref="D175:O175" si="4">COUNTA(D6:D168)</f>
        <v>0</v>
      </c>
      <c r="E175" s="58">
        <f t="shared" si="4"/>
        <v>0</v>
      </c>
      <c r="F175" s="58">
        <f t="shared" si="4"/>
        <v>8</v>
      </c>
      <c r="G175" s="58">
        <f t="shared" si="4"/>
        <v>20</v>
      </c>
      <c r="H175" s="58">
        <f t="shared" si="4"/>
        <v>5</v>
      </c>
      <c r="I175" s="58">
        <f t="shared" si="4"/>
        <v>7</v>
      </c>
      <c r="J175" s="58">
        <f t="shared" si="4"/>
        <v>6</v>
      </c>
      <c r="K175" s="58">
        <f t="shared" si="4"/>
        <v>0</v>
      </c>
      <c r="L175" s="58">
        <f t="shared" si="4"/>
        <v>3</v>
      </c>
      <c r="M175" s="58">
        <f t="shared" si="4"/>
        <v>5</v>
      </c>
      <c r="N175" s="58">
        <f t="shared" si="4"/>
        <v>8</v>
      </c>
      <c r="O175" s="58">
        <f t="shared" si="4"/>
        <v>3</v>
      </c>
      <c r="P175" s="58">
        <f>COUNTA(P6:P168)</f>
        <v>5</v>
      </c>
      <c r="Q175" s="58">
        <f t="shared" ref="Q175:AJ175" si="5">COUNTA(Q6:Q168)</f>
        <v>1</v>
      </c>
      <c r="R175" s="58">
        <f t="shared" si="5"/>
        <v>1</v>
      </c>
      <c r="S175" s="58">
        <f t="shared" si="5"/>
        <v>0</v>
      </c>
      <c r="T175" s="58">
        <f t="shared" si="5"/>
        <v>5</v>
      </c>
      <c r="U175" s="58">
        <f t="shared" si="5"/>
        <v>3</v>
      </c>
      <c r="V175" s="58">
        <f t="shared" si="5"/>
        <v>27</v>
      </c>
      <c r="W175" s="58">
        <f t="shared" si="5"/>
        <v>0</v>
      </c>
      <c r="X175" s="58">
        <f t="shared" si="5"/>
        <v>2</v>
      </c>
      <c r="Y175" s="58">
        <f t="shared" si="5"/>
        <v>4</v>
      </c>
      <c r="Z175" s="58">
        <f t="shared" si="5"/>
        <v>0</v>
      </c>
      <c r="AA175" s="58">
        <f t="shared" si="5"/>
        <v>2</v>
      </c>
      <c r="AB175" s="58">
        <f t="shared" si="5"/>
        <v>7</v>
      </c>
      <c r="AC175" s="58">
        <f t="shared" si="5"/>
        <v>3</v>
      </c>
      <c r="AD175" s="58">
        <f t="shared" si="5"/>
        <v>5</v>
      </c>
      <c r="AE175" s="58">
        <f t="shared" si="5"/>
        <v>0</v>
      </c>
      <c r="AF175" s="58">
        <f t="shared" si="5"/>
        <v>5</v>
      </c>
      <c r="AG175" s="58">
        <f t="shared" si="5"/>
        <v>3</v>
      </c>
      <c r="AH175" s="58">
        <f t="shared" si="5"/>
        <v>10</v>
      </c>
      <c r="AI175" s="58">
        <f t="shared" ref="AI175:AK175" si="6">COUNTA(AI6:AI168)</f>
        <v>12</v>
      </c>
      <c r="AJ175" s="58">
        <f t="shared" si="5"/>
        <v>5</v>
      </c>
      <c r="AK175" s="58">
        <f t="shared" si="6"/>
        <v>10</v>
      </c>
    </row>
    <row r="176" spans="1:37" x14ac:dyDescent="0.25">
      <c r="A176" s="54" t="s">
        <v>193</v>
      </c>
      <c r="B176" s="41"/>
      <c r="C176" s="42">
        <f>MIN(D175:AJ175)</f>
        <v>0</v>
      </c>
    </row>
    <row r="177" spans="1:3" x14ac:dyDescent="0.25">
      <c r="A177" s="54" t="s">
        <v>192</v>
      </c>
      <c r="B177" s="41"/>
      <c r="C177" s="42">
        <f>AVERAGE(D175:AJ175)</f>
        <v>5</v>
      </c>
    </row>
    <row r="178" spans="1:3" x14ac:dyDescent="0.25">
      <c r="A178" s="56" t="s">
        <v>194</v>
      </c>
      <c r="B178" s="44"/>
      <c r="C178" s="45">
        <f>MAX(D175:AJ175)</f>
        <v>27</v>
      </c>
    </row>
    <row r="180" spans="1:3" x14ac:dyDescent="0.25">
      <c r="A180" s="25" t="s">
        <v>208</v>
      </c>
      <c r="C180" s="25">
        <v>100</v>
      </c>
    </row>
    <row r="181" spans="1:3" x14ac:dyDescent="0.25">
      <c r="A181" s="25" t="s">
        <v>211</v>
      </c>
      <c r="C181" s="25">
        <v>29</v>
      </c>
    </row>
    <row r="182" spans="1:3" ht="30" x14ac:dyDescent="0.25">
      <c r="A182" s="25" t="s">
        <v>212</v>
      </c>
      <c r="C182" s="25">
        <v>4</v>
      </c>
    </row>
    <row r="183" spans="1:3" x14ac:dyDescent="0.25">
      <c r="A183" s="25" t="s">
        <v>213</v>
      </c>
      <c r="C183" s="25">
        <f>SUM(C181:C182)</f>
        <v>33</v>
      </c>
    </row>
    <row r="184" spans="1:3" x14ac:dyDescent="0.25">
      <c r="A184" s="25" t="s">
        <v>209</v>
      </c>
      <c r="C184" s="25">
        <v>40</v>
      </c>
    </row>
    <row r="185" spans="1:3" x14ac:dyDescent="0.25">
      <c r="A185" s="25" t="s">
        <v>210</v>
      </c>
      <c r="C185" s="25">
        <f>C180-C181-C184</f>
        <v>31</v>
      </c>
    </row>
    <row r="187" spans="1:3" x14ac:dyDescent="0.25">
      <c r="A187" s="25" t="s">
        <v>214</v>
      </c>
      <c r="C187" s="25">
        <v>100</v>
      </c>
    </row>
    <row r="188" spans="1:3" x14ac:dyDescent="0.25">
      <c r="A188" s="25" t="s">
        <v>209</v>
      </c>
      <c r="C188" s="25">
        <v>67</v>
      </c>
    </row>
    <row r="189" spans="1:3" x14ac:dyDescent="0.25">
      <c r="A189" s="25" t="s">
        <v>215</v>
      </c>
      <c r="C189" s="25">
        <f>C187-C188</f>
        <v>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B1" workbookViewId="0">
      <selection activeCell="L30" sqref="L30"/>
    </sheetView>
  </sheetViews>
  <sheetFormatPr defaultRowHeight="15" x14ac:dyDescent="0.25"/>
  <cols>
    <col min="1" max="1" width="12.42578125" bestFit="1" customWidth="1"/>
    <col min="2" max="2" width="16.140625" bestFit="1" customWidth="1"/>
    <col min="4" max="5" width="12" bestFit="1" customWidth="1"/>
    <col min="7" max="7" width="13.7109375" bestFit="1" customWidth="1"/>
    <col min="8" max="9" width="8.85546875" bestFit="1" customWidth="1"/>
    <col min="10" max="10" width="14.5703125" bestFit="1" customWidth="1"/>
    <col min="11" max="11" width="8.140625" bestFit="1" customWidth="1"/>
    <col min="12" max="12" width="16.5703125" bestFit="1" customWidth="1"/>
    <col min="13" max="13" width="11" bestFit="1" customWidth="1"/>
    <col min="14" max="14" width="7.85546875" bestFit="1" customWidth="1"/>
    <col min="15" max="15" width="8.140625" bestFit="1" customWidth="1"/>
    <col min="17" max="17" width="7.85546875" bestFit="1" customWidth="1"/>
    <col min="19" max="19" width="4.85546875" bestFit="1" customWidth="1"/>
    <col min="22" max="22" width="12" bestFit="1" customWidth="1"/>
    <col min="23" max="23" width="9.85546875" bestFit="1" customWidth="1"/>
    <col min="24" max="24" width="12" bestFit="1" customWidth="1"/>
    <col min="26" max="26" width="6.5703125" bestFit="1" customWidth="1"/>
    <col min="27" max="27" width="13.7109375" bestFit="1" customWidth="1"/>
    <col min="28" max="28" width="9" bestFit="1" customWidth="1"/>
  </cols>
  <sheetData>
    <row r="1" spans="1:4" x14ac:dyDescent="0.25">
      <c r="A1" s="13" t="s">
        <v>167</v>
      </c>
      <c r="C1" s="13" t="s">
        <v>183</v>
      </c>
      <c r="D1">
        <f t="shared" ref="D1:D28" si="0">COUNTIF(A$1:A$58,C1)</f>
        <v>6</v>
      </c>
    </row>
    <row r="2" spans="1:4" x14ac:dyDescent="0.25">
      <c r="A2" s="13" t="s">
        <v>165</v>
      </c>
      <c r="C2" s="13" t="s">
        <v>164</v>
      </c>
      <c r="D2">
        <f t="shared" si="0"/>
        <v>6</v>
      </c>
    </row>
    <row r="3" spans="1:4" x14ac:dyDescent="0.25">
      <c r="A3" s="13" t="s">
        <v>165</v>
      </c>
      <c r="C3" s="13" t="s">
        <v>165</v>
      </c>
      <c r="D3">
        <f t="shared" si="0"/>
        <v>5</v>
      </c>
    </row>
    <row r="4" spans="1:4" x14ac:dyDescent="0.25">
      <c r="A4" s="13" t="s">
        <v>165</v>
      </c>
      <c r="C4" s="13" t="s">
        <v>177</v>
      </c>
      <c r="D4">
        <f t="shared" si="0"/>
        <v>5</v>
      </c>
    </row>
    <row r="5" spans="1:4" x14ac:dyDescent="0.25">
      <c r="A5" s="13" t="s">
        <v>165</v>
      </c>
      <c r="C5" s="13" t="s">
        <v>170</v>
      </c>
      <c r="D5">
        <f t="shared" si="0"/>
        <v>4</v>
      </c>
    </row>
    <row r="6" spans="1:4" x14ac:dyDescent="0.25">
      <c r="A6" s="13" t="s">
        <v>165</v>
      </c>
      <c r="C6" s="13" t="s">
        <v>174</v>
      </c>
      <c r="D6">
        <f t="shared" si="0"/>
        <v>3</v>
      </c>
    </row>
    <row r="7" spans="1:4" x14ac:dyDescent="0.25">
      <c r="A7" s="13" t="s">
        <v>171</v>
      </c>
      <c r="C7" s="13" t="s">
        <v>172</v>
      </c>
      <c r="D7">
        <f t="shared" si="0"/>
        <v>3</v>
      </c>
    </row>
    <row r="8" spans="1:4" x14ac:dyDescent="0.25">
      <c r="A8" s="13" t="s">
        <v>166</v>
      </c>
      <c r="C8" s="13" t="s">
        <v>166</v>
      </c>
      <c r="D8">
        <f t="shared" si="0"/>
        <v>2</v>
      </c>
    </row>
    <row r="9" spans="1:4" x14ac:dyDescent="0.25">
      <c r="A9" s="13" t="s">
        <v>166</v>
      </c>
      <c r="C9" s="13" t="s">
        <v>179</v>
      </c>
      <c r="D9">
        <f t="shared" si="0"/>
        <v>2</v>
      </c>
    </row>
    <row r="10" spans="1:4" x14ac:dyDescent="0.25">
      <c r="A10" s="13" t="s">
        <v>175</v>
      </c>
      <c r="C10" s="13" t="s">
        <v>176</v>
      </c>
      <c r="D10">
        <f t="shared" si="0"/>
        <v>2</v>
      </c>
    </row>
    <row r="11" spans="1:4" x14ac:dyDescent="0.25">
      <c r="A11" s="13" t="s">
        <v>187</v>
      </c>
      <c r="C11" s="13" t="s">
        <v>180</v>
      </c>
      <c r="D11">
        <f t="shared" si="0"/>
        <v>2</v>
      </c>
    </row>
    <row r="12" spans="1:4" x14ac:dyDescent="0.25">
      <c r="A12" s="13" t="s">
        <v>179</v>
      </c>
      <c r="C12" s="13" t="s">
        <v>178</v>
      </c>
      <c r="D12">
        <f t="shared" si="0"/>
        <v>2</v>
      </c>
    </row>
    <row r="13" spans="1:4" x14ac:dyDescent="0.25">
      <c r="A13" s="13" t="s">
        <v>179</v>
      </c>
      <c r="C13" s="13" t="s">
        <v>167</v>
      </c>
      <c r="D13">
        <f t="shared" si="0"/>
        <v>1</v>
      </c>
    </row>
    <row r="14" spans="1:4" x14ac:dyDescent="0.25">
      <c r="A14" s="13" t="s">
        <v>186</v>
      </c>
      <c r="C14" s="13" t="s">
        <v>171</v>
      </c>
      <c r="D14">
        <f t="shared" si="0"/>
        <v>1</v>
      </c>
    </row>
    <row r="15" spans="1:4" x14ac:dyDescent="0.25">
      <c r="A15" s="13" t="s">
        <v>182</v>
      </c>
      <c r="C15" s="13" t="s">
        <v>175</v>
      </c>
      <c r="D15">
        <f t="shared" si="0"/>
        <v>1</v>
      </c>
    </row>
    <row r="16" spans="1:4" x14ac:dyDescent="0.25">
      <c r="A16" s="13" t="s">
        <v>183</v>
      </c>
      <c r="C16" s="13" t="s">
        <v>187</v>
      </c>
      <c r="D16">
        <f t="shared" si="0"/>
        <v>1</v>
      </c>
    </row>
    <row r="17" spans="1:4" x14ac:dyDescent="0.25">
      <c r="A17" s="13" t="s">
        <v>183</v>
      </c>
      <c r="C17" s="13" t="s">
        <v>186</v>
      </c>
      <c r="D17">
        <f t="shared" si="0"/>
        <v>1</v>
      </c>
    </row>
    <row r="18" spans="1:4" x14ac:dyDescent="0.25">
      <c r="A18" s="13" t="s">
        <v>183</v>
      </c>
      <c r="C18" s="13" t="s">
        <v>182</v>
      </c>
      <c r="D18">
        <f t="shared" si="0"/>
        <v>1</v>
      </c>
    </row>
    <row r="19" spans="1:4" x14ac:dyDescent="0.25">
      <c r="A19" s="13" t="s">
        <v>183</v>
      </c>
      <c r="C19" s="13" t="s">
        <v>201</v>
      </c>
      <c r="D19">
        <f t="shared" si="0"/>
        <v>1</v>
      </c>
    </row>
    <row r="20" spans="1:4" x14ac:dyDescent="0.25">
      <c r="A20" s="13" t="s">
        <v>183</v>
      </c>
      <c r="C20" s="13" t="s">
        <v>202</v>
      </c>
      <c r="D20">
        <f t="shared" si="0"/>
        <v>1</v>
      </c>
    </row>
    <row r="21" spans="1:4" x14ac:dyDescent="0.25">
      <c r="A21" s="13" t="s">
        <v>183</v>
      </c>
      <c r="C21" s="13" t="s">
        <v>190</v>
      </c>
      <c r="D21">
        <f t="shared" si="0"/>
        <v>1</v>
      </c>
    </row>
    <row r="22" spans="1:4" x14ac:dyDescent="0.25">
      <c r="A22" s="13" t="s">
        <v>177</v>
      </c>
      <c r="C22" s="13" t="s">
        <v>189</v>
      </c>
      <c r="D22">
        <f t="shared" si="0"/>
        <v>1</v>
      </c>
    </row>
    <row r="23" spans="1:4" x14ac:dyDescent="0.25">
      <c r="A23" s="13" t="s">
        <v>177</v>
      </c>
      <c r="C23" s="13" t="s">
        <v>163</v>
      </c>
      <c r="D23">
        <f t="shared" si="0"/>
        <v>1</v>
      </c>
    </row>
    <row r="24" spans="1:4" x14ac:dyDescent="0.25">
      <c r="A24" s="13" t="s">
        <v>177</v>
      </c>
      <c r="C24" s="13" t="s">
        <v>173</v>
      </c>
      <c r="D24">
        <f t="shared" si="0"/>
        <v>1</v>
      </c>
    </row>
    <row r="25" spans="1:4" x14ac:dyDescent="0.25">
      <c r="A25" s="13" t="s">
        <v>177</v>
      </c>
      <c r="C25" s="13" t="s">
        <v>184</v>
      </c>
      <c r="D25">
        <f t="shared" si="0"/>
        <v>1</v>
      </c>
    </row>
    <row r="26" spans="1:4" x14ac:dyDescent="0.25">
      <c r="A26" s="13" t="s">
        <v>177</v>
      </c>
      <c r="C26" s="13" t="s">
        <v>188</v>
      </c>
      <c r="D26">
        <f t="shared" si="0"/>
        <v>1</v>
      </c>
    </row>
    <row r="27" spans="1:4" x14ac:dyDescent="0.25">
      <c r="A27" s="13" t="s">
        <v>174</v>
      </c>
      <c r="C27" s="13" t="s">
        <v>181</v>
      </c>
      <c r="D27">
        <f t="shared" si="0"/>
        <v>1</v>
      </c>
    </row>
    <row r="28" spans="1:4" x14ac:dyDescent="0.25">
      <c r="A28" s="13" t="s">
        <v>174</v>
      </c>
      <c r="C28" s="13" t="s">
        <v>185</v>
      </c>
      <c r="D28">
        <f t="shared" si="0"/>
        <v>1</v>
      </c>
    </row>
    <row r="29" spans="1:4" x14ac:dyDescent="0.25">
      <c r="A29" s="13" t="s">
        <v>174</v>
      </c>
    </row>
    <row r="30" spans="1:4" x14ac:dyDescent="0.25">
      <c r="A30" s="14" t="s">
        <v>201</v>
      </c>
    </row>
    <row r="31" spans="1:4" x14ac:dyDescent="0.25">
      <c r="A31" s="14" t="s">
        <v>202</v>
      </c>
    </row>
    <row r="32" spans="1:4" x14ac:dyDescent="0.25">
      <c r="A32" s="14" t="s">
        <v>190</v>
      </c>
    </row>
    <row r="33" spans="1:1" x14ac:dyDescent="0.25">
      <c r="A33" s="14" t="s">
        <v>189</v>
      </c>
    </row>
    <row r="34" spans="1:1" x14ac:dyDescent="0.25">
      <c r="A34" s="14" t="s">
        <v>170</v>
      </c>
    </row>
    <row r="35" spans="1:1" x14ac:dyDescent="0.25">
      <c r="A35" s="14" t="s">
        <v>170</v>
      </c>
    </row>
    <row r="36" spans="1:1" x14ac:dyDescent="0.25">
      <c r="A36" s="14" t="s">
        <v>170</v>
      </c>
    </row>
    <row r="37" spans="1:1" x14ac:dyDescent="0.25">
      <c r="A37" s="14" t="s">
        <v>170</v>
      </c>
    </row>
    <row r="38" spans="1:1" x14ac:dyDescent="0.25">
      <c r="A38" s="14" t="s">
        <v>176</v>
      </c>
    </row>
    <row r="39" spans="1:1" x14ac:dyDescent="0.25">
      <c r="A39" s="14" t="s">
        <v>176</v>
      </c>
    </row>
    <row r="40" spans="1:1" x14ac:dyDescent="0.25">
      <c r="A40" s="14" t="s">
        <v>163</v>
      </c>
    </row>
    <row r="41" spans="1:1" x14ac:dyDescent="0.25">
      <c r="A41" s="14" t="s">
        <v>173</v>
      </c>
    </row>
    <row r="42" spans="1:1" x14ac:dyDescent="0.25">
      <c r="A42" s="14" t="s">
        <v>184</v>
      </c>
    </row>
    <row r="43" spans="1:1" x14ac:dyDescent="0.25">
      <c r="A43" s="14" t="s">
        <v>164</v>
      </c>
    </row>
    <row r="44" spans="1:1" x14ac:dyDescent="0.25">
      <c r="A44" s="14" t="s">
        <v>164</v>
      </c>
    </row>
    <row r="45" spans="1:1" x14ac:dyDescent="0.25">
      <c r="A45" s="14" t="s">
        <v>164</v>
      </c>
    </row>
    <row r="46" spans="1:1" x14ac:dyDescent="0.25">
      <c r="A46" s="14" t="s">
        <v>164</v>
      </c>
    </row>
    <row r="47" spans="1:1" x14ac:dyDescent="0.25">
      <c r="A47" s="14" t="s">
        <v>164</v>
      </c>
    </row>
    <row r="48" spans="1:1" x14ac:dyDescent="0.25">
      <c r="A48" s="14" t="s">
        <v>164</v>
      </c>
    </row>
    <row r="49" spans="1:1" x14ac:dyDescent="0.25">
      <c r="A49" s="14" t="s">
        <v>188</v>
      </c>
    </row>
    <row r="50" spans="1:1" x14ac:dyDescent="0.25">
      <c r="A50" s="14" t="s">
        <v>180</v>
      </c>
    </row>
    <row r="51" spans="1:1" x14ac:dyDescent="0.25">
      <c r="A51" s="14" t="s">
        <v>180</v>
      </c>
    </row>
    <row r="52" spans="1:1" x14ac:dyDescent="0.25">
      <c r="A52" s="14" t="s">
        <v>181</v>
      </c>
    </row>
    <row r="53" spans="1:1" x14ac:dyDescent="0.25">
      <c r="A53" s="14" t="s">
        <v>185</v>
      </c>
    </row>
    <row r="54" spans="1:1" x14ac:dyDescent="0.25">
      <c r="A54" s="14" t="s">
        <v>178</v>
      </c>
    </row>
    <row r="55" spans="1:1" x14ac:dyDescent="0.25">
      <c r="A55" s="14" t="s">
        <v>178</v>
      </c>
    </row>
    <row r="56" spans="1:1" x14ac:dyDescent="0.25">
      <c r="A56" s="14" t="s">
        <v>172</v>
      </c>
    </row>
    <row r="57" spans="1:1" x14ac:dyDescent="0.25">
      <c r="A57" s="14" t="s">
        <v>172</v>
      </c>
    </row>
    <row r="58" spans="1:1" x14ac:dyDescent="0.25">
      <c r="A58" s="14" t="s">
        <v>172</v>
      </c>
    </row>
  </sheetData>
  <autoFilter ref="A1:A92"/>
  <sortState ref="C1:E58">
    <sortCondition descending="1" ref="D1:D5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2" workbookViewId="0">
      <selection activeCell="C36" sqref="C36"/>
    </sheetView>
  </sheetViews>
  <sheetFormatPr defaultRowHeight="15" x14ac:dyDescent="0.25"/>
  <cols>
    <col min="1" max="1" width="16.42578125" bestFit="1" customWidth="1"/>
    <col min="2" max="2" width="13.140625" bestFit="1" customWidth="1"/>
    <col min="3" max="3" width="14.85546875" bestFit="1" customWidth="1"/>
  </cols>
  <sheetData>
    <row r="1" spans="1:2" ht="18.75" x14ac:dyDescent="0.3">
      <c r="A1" s="8" t="s">
        <v>0</v>
      </c>
      <c r="B1" s="8">
        <v>26</v>
      </c>
    </row>
    <row r="2" spans="1:2" ht="18.75" x14ac:dyDescent="0.3">
      <c r="A2" s="8" t="s">
        <v>152</v>
      </c>
      <c r="B2" s="8">
        <v>13</v>
      </c>
    </row>
    <row r="3" spans="1:2" ht="18.75" x14ac:dyDescent="0.3">
      <c r="A3" s="5" t="s">
        <v>5</v>
      </c>
      <c r="B3" s="5">
        <f>Data!B18</f>
        <v>19</v>
      </c>
    </row>
    <row r="4" spans="1:2" ht="18.75" x14ac:dyDescent="0.3">
      <c r="A4" s="5" t="s">
        <v>7</v>
      </c>
      <c r="B4" s="5">
        <f>Data!B26</f>
        <v>7</v>
      </c>
    </row>
    <row r="5" spans="1:2" ht="18.75" x14ac:dyDescent="0.3">
      <c r="A5" s="5" t="s">
        <v>112</v>
      </c>
      <c r="B5" s="5">
        <f>Data!B34</f>
        <v>4</v>
      </c>
    </row>
    <row r="6" spans="1:2" ht="18.75" x14ac:dyDescent="0.3">
      <c r="A6" s="5" t="s">
        <v>113</v>
      </c>
      <c r="B6" s="5">
        <f>Data!B44</f>
        <v>4</v>
      </c>
    </row>
    <row r="7" spans="1:2" ht="18.75" x14ac:dyDescent="0.3">
      <c r="A7" s="5" t="s">
        <v>114</v>
      </c>
      <c r="B7" s="5">
        <f>Data!B54</f>
        <v>8</v>
      </c>
    </row>
    <row r="8" spans="1:2" ht="18.75" x14ac:dyDescent="0.3">
      <c r="A8" s="5" t="s">
        <v>115</v>
      </c>
      <c r="B8" s="5">
        <f>Data!B62</f>
        <v>6</v>
      </c>
    </row>
    <row r="9" spans="1:2" ht="18.75" x14ac:dyDescent="0.3">
      <c r="A9" s="5" t="s">
        <v>6</v>
      </c>
      <c r="B9" s="5">
        <f>Data!B66</f>
        <v>20</v>
      </c>
    </row>
    <row r="10" spans="1:2" ht="18.75" x14ac:dyDescent="0.3">
      <c r="A10" s="5" t="s">
        <v>12</v>
      </c>
      <c r="B10" s="5">
        <f>Data!B80</f>
        <v>11</v>
      </c>
    </row>
    <row r="11" spans="1:2" ht="18.75" x14ac:dyDescent="0.3">
      <c r="A11" s="5" t="s">
        <v>125</v>
      </c>
      <c r="B11" s="5">
        <f>Data!B94</f>
        <v>8</v>
      </c>
    </row>
    <row r="12" spans="1:2" ht="18.75" x14ac:dyDescent="0.3">
      <c r="A12" s="5" t="s">
        <v>13</v>
      </c>
      <c r="B12" s="5">
        <f>Data!B108</f>
        <v>13</v>
      </c>
    </row>
    <row r="13" spans="1:2" ht="18.75" x14ac:dyDescent="0.3">
      <c r="A13" s="5" t="s">
        <v>8</v>
      </c>
      <c r="B13" s="5">
        <f>Data!B122</f>
        <v>16</v>
      </c>
    </row>
    <row r="14" spans="1:2" ht="18.75" x14ac:dyDescent="0.3">
      <c r="A14" s="5" t="s">
        <v>10</v>
      </c>
      <c r="B14" s="5">
        <f>Data!B136</f>
        <v>6</v>
      </c>
    </row>
    <row r="15" spans="1:2" ht="18.75" x14ac:dyDescent="0.3">
      <c r="A15" s="5" t="s">
        <v>11</v>
      </c>
      <c r="B15" s="5">
        <f>Data!B150</f>
        <v>5</v>
      </c>
    </row>
    <row r="16" spans="1:2" ht="18.75" x14ac:dyDescent="0.3">
      <c r="A16" s="5" t="s">
        <v>156</v>
      </c>
      <c r="B16" s="5">
        <f>Data!B159</f>
        <v>1</v>
      </c>
    </row>
    <row r="17" spans="1:3" ht="18.75" x14ac:dyDescent="0.3">
      <c r="A17" s="5" t="s">
        <v>168</v>
      </c>
      <c r="B17" s="5">
        <f>Data!B164</f>
        <v>5</v>
      </c>
    </row>
    <row r="25" spans="1:3" ht="18.75" x14ac:dyDescent="0.3">
      <c r="A25" s="22"/>
      <c r="B25" s="23" t="s">
        <v>0</v>
      </c>
      <c r="C25" s="24" t="s">
        <v>152</v>
      </c>
    </row>
    <row r="26" spans="1:3" x14ac:dyDescent="0.25">
      <c r="A26" s="16" t="s">
        <v>66</v>
      </c>
      <c r="B26" s="9">
        <f>Data!C12</f>
        <v>5</v>
      </c>
      <c r="C26" s="10"/>
    </row>
    <row r="27" spans="1:3" x14ac:dyDescent="0.25">
      <c r="A27" s="16" t="s">
        <v>1</v>
      </c>
      <c r="B27" s="9">
        <f>Data!C7</f>
        <v>16</v>
      </c>
      <c r="C27" s="10"/>
    </row>
    <row r="28" spans="1:3" x14ac:dyDescent="0.25">
      <c r="A28" s="16" t="s">
        <v>9</v>
      </c>
      <c r="B28" s="9">
        <f>Data!C11</f>
        <v>5</v>
      </c>
      <c r="C28" s="10"/>
    </row>
    <row r="29" spans="1:3" x14ac:dyDescent="0.25">
      <c r="A29" s="16" t="s">
        <v>3</v>
      </c>
      <c r="B29" s="9">
        <f>Data!C9</f>
        <v>1</v>
      </c>
      <c r="C29" s="10"/>
    </row>
    <row r="30" spans="1:3" x14ac:dyDescent="0.25">
      <c r="A30" s="16" t="s">
        <v>2</v>
      </c>
      <c r="B30" s="9">
        <f>Data!C8</f>
        <v>0</v>
      </c>
      <c r="C30" s="10"/>
    </row>
    <row r="31" spans="1:3" x14ac:dyDescent="0.25">
      <c r="A31" s="17" t="s">
        <v>4</v>
      </c>
      <c r="B31" s="11">
        <f>Data!C10</f>
        <v>0</v>
      </c>
      <c r="C31" s="12"/>
    </row>
    <row r="32" spans="1:3" x14ac:dyDescent="0.25">
      <c r="A32" s="16" t="s">
        <v>153</v>
      </c>
      <c r="B32" s="9"/>
      <c r="C32" s="10">
        <f>Data!C14</f>
        <v>8</v>
      </c>
    </row>
    <row r="33" spans="1:3" x14ac:dyDescent="0.25">
      <c r="A33" s="16" t="s">
        <v>154</v>
      </c>
      <c r="B33" s="9"/>
      <c r="C33" s="10">
        <f>Data!C15</f>
        <v>1</v>
      </c>
    </row>
    <row r="34" spans="1:3" x14ac:dyDescent="0.25">
      <c r="A34" s="16" t="s">
        <v>155</v>
      </c>
      <c r="B34" s="9"/>
      <c r="C34" s="10">
        <f>Data!C16</f>
        <v>1</v>
      </c>
    </row>
    <row r="35" spans="1:3" x14ac:dyDescent="0.25">
      <c r="A35" s="17" t="s">
        <v>151</v>
      </c>
      <c r="B35" s="11"/>
      <c r="C35" s="12">
        <f>Data!C17</f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Q14" sqref="Q14"/>
    </sheetView>
  </sheetViews>
  <sheetFormatPr defaultRowHeight="15" x14ac:dyDescent="0.25"/>
  <sheetData>
    <row r="1" spans="1:2" x14ac:dyDescent="0.25">
      <c r="A1" s="21" t="s">
        <v>205</v>
      </c>
      <c r="B1" s="21" t="s">
        <v>207</v>
      </c>
    </row>
    <row r="2" spans="1:2" x14ac:dyDescent="0.25">
      <c r="A2" s="18">
        <v>0</v>
      </c>
      <c r="B2" s="19">
        <v>7</v>
      </c>
    </row>
    <row r="3" spans="1:2" x14ac:dyDescent="0.25">
      <c r="A3" s="18">
        <v>1</v>
      </c>
      <c r="B3" s="19">
        <v>2</v>
      </c>
    </row>
    <row r="4" spans="1:2" x14ac:dyDescent="0.25">
      <c r="A4" s="18">
        <v>2</v>
      </c>
      <c r="B4" s="19">
        <v>2</v>
      </c>
    </row>
    <row r="5" spans="1:2" x14ac:dyDescent="0.25">
      <c r="A5" s="18">
        <v>3</v>
      </c>
      <c r="B5" s="19">
        <v>5</v>
      </c>
    </row>
    <row r="6" spans="1:2" x14ac:dyDescent="0.25">
      <c r="A6" s="18">
        <v>4</v>
      </c>
      <c r="B6" s="19">
        <v>1</v>
      </c>
    </row>
    <row r="7" spans="1:2" x14ac:dyDescent="0.25">
      <c r="A7" s="18">
        <v>5</v>
      </c>
      <c r="B7" s="19">
        <v>7</v>
      </c>
    </row>
    <row r="8" spans="1:2" x14ac:dyDescent="0.25">
      <c r="A8" s="18">
        <v>6</v>
      </c>
      <c r="B8" s="19">
        <v>1</v>
      </c>
    </row>
    <row r="9" spans="1:2" x14ac:dyDescent="0.25">
      <c r="A9" s="18">
        <v>7</v>
      </c>
      <c r="B9" s="19">
        <v>2</v>
      </c>
    </row>
    <row r="10" spans="1:2" x14ac:dyDescent="0.25">
      <c r="A10" s="18">
        <v>8</v>
      </c>
      <c r="B10" s="19">
        <v>2</v>
      </c>
    </row>
    <row r="11" spans="1:2" x14ac:dyDescent="0.25">
      <c r="A11" s="18">
        <v>9</v>
      </c>
      <c r="B11" s="19">
        <v>0</v>
      </c>
    </row>
    <row r="12" spans="1:2" x14ac:dyDescent="0.25">
      <c r="A12" s="18">
        <v>10</v>
      </c>
      <c r="B12" s="19">
        <v>1</v>
      </c>
    </row>
    <row r="13" spans="1:2" ht="15.75" thickBot="1" x14ac:dyDescent="0.3">
      <c r="A13" s="20" t="s">
        <v>206</v>
      </c>
      <c r="B13" s="20">
        <v>3</v>
      </c>
    </row>
  </sheetData>
  <sortState ref="A2:A12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Data</vt:lpstr>
      <vt:lpstr>Varieties</vt:lpstr>
      <vt:lpstr>Descriptors</vt:lpstr>
      <vt:lpstr>descriptors per person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2013-02-22T06:11:24Z</dcterms:modified>
</cp:coreProperties>
</file>